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月入力" sheetId="1" r:id="rId1"/>
    <sheet name="月集計" sheetId="2" r:id="rId2"/>
    <sheet name="グラフ１" sheetId="3" r:id="rId3"/>
    <sheet name="グラフ２" sheetId="4" r:id="rId4"/>
  </sheets>
  <definedNames/>
  <calcPr fullCalcOnLoad="1"/>
</workbook>
</file>

<file path=xl/sharedStrings.xml><?xml version="1.0" encoding="utf-8"?>
<sst xmlns="http://schemas.openxmlformats.org/spreadsheetml/2006/main" count="142" uniqueCount="80">
  <si>
    <t>日</t>
  </si>
  <si>
    <t>摘要</t>
  </si>
  <si>
    <t>費目</t>
  </si>
  <si>
    <t>収入</t>
  </si>
  <si>
    <t>支出</t>
  </si>
  <si>
    <t>差引残高</t>
  </si>
  <si>
    <t>実収入</t>
  </si>
  <si>
    <t>税金・社会保障費</t>
  </si>
  <si>
    <t>食料</t>
  </si>
  <si>
    <t>住居</t>
  </si>
  <si>
    <t>交通通信</t>
  </si>
  <si>
    <t>教育</t>
  </si>
  <si>
    <t>教養娯楽</t>
  </si>
  <si>
    <t>その他</t>
  </si>
  <si>
    <t>摘　　要</t>
  </si>
  <si>
    <t>収　　　　入</t>
  </si>
  <si>
    <t>支　　　　　　　　　　　　　　　　　　　　出</t>
  </si>
  <si>
    <t>差引残高</t>
  </si>
  <si>
    <t>実収入</t>
  </si>
  <si>
    <t>食料</t>
  </si>
  <si>
    <t>住居</t>
  </si>
  <si>
    <t>光熱・水道</t>
  </si>
  <si>
    <t>家具・
家事用品</t>
  </si>
  <si>
    <t>被服および
履物</t>
  </si>
  <si>
    <t>保健医療</t>
  </si>
  <si>
    <t>交通通信</t>
  </si>
  <si>
    <t>教育</t>
  </si>
  <si>
    <t>教養娯楽</t>
  </si>
  <si>
    <t>その他</t>
  </si>
  <si>
    <t>前月からの繰り越し</t>
  </si>
  <si>
    <t>小遣い（***へ）</t>
  </si>
  <si>
    <t>服</t>
  </si>
  <si>
    <t>食費</t>
  </si>
  <si>
    <t>バス代</t>
  </si>
  <si>
    <t>コンサート入場券</t>
  </si>
  <si>
    <t>風邪薬</t>
  </si>
  <si>
    <t>はがき代</t>
  </si>
  <si>
    <t>＊＊様の出産祝い</t>
  </si>
  <si>
    <t>日</t>
  </si>
  <si>
    <t>家具・家事用品</t>
  </si>
  <si>
    <t>保健医療</t>
  </si>
  <si>
    <t>スチールラック</t>
  </si>
  <si>
    <t>５月度（５／２５～６／２４）</t>
  </si>
  <si>
    <t>前月からの繰り越し</t>
  </si>
  <si>
    <t>税金</t>
  </si>
  <si>
    <t>社会保険料</t>
  </si>
  <si>
    <t>預金引き出し</t>
  </si>
  <si>
    <t>家賃</t>
  </si>
  <si>
    <t>新聞代</t>
  </si>
  <si>
    <t>水道代</t>
  </si>
  <si>
    <t>電気代</t>
  </si>
  <si>
    <t>生命保険料</t>
  </si>
  <si>
    <t>食費（共同購入）</t>
  </si>
  <si>
    <t>学校納付金</t>
  </si>
  <si>
    <t>電話代</t>
  </si>
  <si>
    <t>給料</t>
  </si>
  <si>
    <t>支出計</t>
  </si>
  <si>
    <t>靴（ABCカード）</t>
  </si>
  <si>
    <t>外食（ABCカード）</t>
  </si>
  <si>
    <t>費　目</t>
  </si>
  <si>
    <t>光熱・水道</t>
  </si>
  <si>
    <t>実収入以外の受取</t>
  </si>
  <si>
    <t>実支出以外の支払</t>
  </si>
  <si>
    <t>支払回数</t>
  </si>
  <si>
    <t>クレジットカード利用控え</t>
  </si>
  <si>
    <t>実収入以外
の受取</t>
  </si>
  <si>
    <t>実支出以外の支払</t>
  </si>
  <si>
    <t>被服および履物</t>
  </si>
  <si>
    <t>現金収支</t>
  </si>
  <si>
    <t>預金引き出し</t>
  </si>
  <si>
    <t>預貯金→現金</t>
  </si>
  <si>
    <t>普通預金・自動振替控え</t>
  </si>
  <si>
    <t>合　計</t>
  </si>
  <si>
    <t>実支出以外の支払（預貯金→現金）</t>
  </si>
  <si>
    <t>平成２２年４月－全国・勤労者世帯の家計（総務庁統計局）</t>
  </si>
  <si>
    <t>消費支出に占める各支出の割合</t>
  </si>
  <si>
    <t>予算→</t>
  </si>
  <si>
    <t>予算に対する支出割合</t>
  </si>
  <si>
    <t>初期設定</t>
  </si>
  <si>
    <t>-----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</si>
</sst>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 wrapText="1"/>
    </xf>
    <xf numFmtId="38" fontId="7" fillId="34" borderId="11" xfId="49" applyFont="1" applyFill="1" applyBorder="1" applyAlignment="1">
      <alignment/>
    </xf>
    <xf numFmtId="38" fontId="7" fillId="34" borderId="12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38" fontId="8" fillId="0" borderId="16" xfId="49" applyFont="1" applyFill="1" applyBorder="1" applyAlignment="1">
      <alignment/>
    </xf>
    <xf numFmtId="38" fontId="7" fillId="34" borderId="18" xfId="49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9" xfId="0" applyNumberFormat="1" applyFont="1" applyFill="1" applyBorder="1" applyAlignment="1">
      <alignment/>
    </xf>
    <xf numFmtId="38" fontId="8" fillId="0" borderId="20" xfId="49" applyFont="1" applyFill="1" applyBorder="1" applyAlignment="1">
      <alignment/>
    </xf>
    <xf numFmtId="38" fontId="7" fillId="34" borderId="21" xfId="49" applyFont="1" applyFill="1" applyBorder="1" applyAlignment="1">
      <alignment/>
    </xf>
    <xf numFmtId="38" fontId="8" fillId="35" borderId="20" xfId="49" applyFont="1" applyFill="1" applyBorder="1" applyAlignment="1">
      <alignment/>
    </xf>
    <xf numFmtId="38" fontId="8" fillId="35" borderId="13" xfId="49" applyFont="1" applyFill="1" applyBorder="1" applyAlignment="1">
      <alignment/>
    </xf>
    <xf numFmtId="38" fontId="8" fillId="35" borderId="16" xfId="49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8" fontId="0" fillId="0" borderId="23" xfId="0" applyNumberFormat="1" applyBorder="1" applyAlignment="1">
      <alignment/>
    </xf>
    <xf numFmtId="38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38" fontId="0" fillId="34" borderId="24" xfId="0" applyNumberFormat="1" applyFill="1" applyBorder="1" applyAlignment="1">
      <alignment/>
    </xf>
    <xf numFmtId="0" fontId="6" fillId="35" borderId="10" xfId="0" applyFont="1" applyFill="1" applyBorder="1" applyAlignment="1">
      <alignment horizontal="center" vertical="center" textRotation="255" wrapText="1"/>
    </xf>
    <xf numFmtId="38" fontId="0" fillId="35" borderId="23" xfId="0" applyNumberFormat="1" applyFill="1" applyBorder="1" applyAlignment="1">
      <alignment/>
    </xf>
    <xf numFmtId="38" fontId="0" fillId="0" borderId="0" xfId="0" applyNumberFormat="1" applyAlignment="1">
      <alignment vertical="center"/>
    </xf>
    <xf numFmtId="0" fontId="6" fillId="33" borderId="15" xfId="0" applyFont="1" applyFill="1" applyBorder="1" applyAlignment="1">
      <alignment horizontal="center" vertical="center" textRotation="255" wrapText="1"/>
    </xf>
    <xf numFmtId="0" fontId="6" fillId="33" borderId="15" xfId="0" applyFont="1" applyFill="1" applyBorder="1" applyAlignment="1">
      <alignment horizontal="center" vertical="center" textRotation="255"/>
    </xf>
    <xf numFmtId="38" fontId="0" fillId="0" borderId="15" xfId="0" applyNumberFormat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center" vertical="center" textRotation="255" wrapText="1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 wrapText="1"/>
    </xf>
    <xf numFmtId="3" fontId="6" fillId="35" borderId="26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0" fillId="0" borderId="0" xfId="42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34" borderId="15" xfId="0" applyNumberFormat="1" applyFont="1" applyFill="1" applyBorder="1" applyAlignment="1">
      <alignment vertical="center"/>
    </xf>
    <xf numFmtId="0" fontId="10" fillId="0" borderId="15" xfId="0" applyFont="1" applyBorder="1" applyAlignment="1" quotePrefix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37" borderId="15" xfId="0" applyNumberFormat="1" applyFont="1" applyFill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36" borderId="15" xfId="0" applyFont="1" applyFill="1" applyBorder="1" applyAlignment="1" applyProtection="1">
      <alignment vertical="center"/>
      <protection locked="0"/>
    </xf>
    <xf numFmtId="3" fontId="10" fillId="0" borderId="15" xfId="0" applyNumberFormat="1" applyFont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0" fontId="12" fillId="0" borderId="2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7" fillId="33" borderId="3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8" fillId="33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予算に対する支出割合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5"/>
          <c:y val="0.2665"/>
          <c:w val="0.34475"/>
          <c:h val="0.580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グラフ１!$D$3:$O$3</c:f>
              <c:strCache/>
            </c:strRef>
          </c:cat>
          <c:val>
            <c:numRef>
              <c:f>グラフ１!$D$6:$O$6</c:f>
              <c:numCache/>
            </c:numRef>
          </c:val>
        </c:ser>
        <c:axId val="50932131"/>
        <c:axId val="55735996"/>
      </c:radarChart>
      <c:catAx>
        <c:axId val="50932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5996"/>
        <c:crosses val="autoZero"/>
        <c:auto val="0"/>
        <c:lblOffset val="100"/>
        <c:tickLblSkip val="1"/>
        <c:noMultiLvlLbl val="0"/>
      </c:catAx>
      <c:valAx>
        <c:axId val="55735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3213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消費支出に占める各支出の割合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25"/>
          <c:y val="0.14375"/>
          <c:w val="0.46325"/>
          <c:h val="0.7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グラフ２!$C$2:$L$2</c:f>
              <c:strCache/>
            </c:strRef>
          </c:cat>
          <c:val>
            <c:numRef>
              <c:f>グラフ２!$C$3:$L$3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7</xdr:row>
      <xdr:rowOff>66675</xdr:rowOff>
    </xdr:from>
    <xdr:to>
      <xdr:col>9</xdr:col>
      <xdr:colOff>95250</xdr:colOff>
      <xdr:row>23</xdr:row>
      <xdr:rowOff>66675</xdr:rowOff>
    </xdr:to>
    <xdr:graphicFrame>
      <xdr:nvGraphicFramePr>
        <xdr:cNvPr id="1" name="グラフ 6"/>
        <xdr:cNvGraphicFramePr/>
      </xdr:nvGraphicFramePr>
      <xdr:xfrm>
        <a:off x="1514475" y="1714500"/>
        <a:ext cx="4067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133350</xdr:rowOff>
    </xdr:from>
    <xdr:to>
      <xdr:col>9</xdr:col>
      <xdr:colOff>533400</xdr:colOff>
      <xdr:row>21</xdr:row>
      <xdr:rowOff>133350</xdr:rowOff>
    </xdr:to>
    <xdr:graphicFrame>
      <xdr:nvGraphicFramePr>
        <xdr:cNvPr id="1" name="グラフ 1"/>
        <xdr:cNvGraphicFramePr/>
      </xdr:nvGraphicFramePr>
      <xdr:xfrm>
        <a:off x="1952625" y="1447800"/>
        <a:ext cx="4067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48" customWidth="1"/>
    <col min="2" max="2" width="3.28125" style="48" bestFit="1" customWidth="1"/>
    <col min="3" max="3" width="15.421875" style="48" bestFit="1" customWidth="1"/>
    <col min="4" max="4" width="15.00390625" style="48" bestFit="1" customWidth="1"/>
    <col min="5" max="6" width="8.00390625" style="48" customWidth="1"/>
    <col min="7" max="7" width="8.00390625" style="48" bestFit="1" customWidth="1"/>
    <col min="8" max="8" width="3.140625" style="48" customWidth="1"/>
    <col min="9" max="9" width="3.28125" style="48" bestFit="1" customWidth="1"/>
    <col min="10" max="10" width="15.421875" style="48" bestFit="1" customWidth="1"/>
    <col min="11" max="11" width="15.00390625" style="48" bestFit="1" customWidth="1"/>
    <col min="12" max="12" width="8.00390625" style="48" customWidth="1"/>
    <col min="13" max="13" width="7.140625" style="48" bestFit="1" customWidth="1"/>
    <col min="14" max="14" width="8.00390625" style="48" bestFit="1" customWidth="1"/>
    <col min="15" max="17" width="9.00390625" style="48" customWidth="1"/>
    <col min="18" max="18" width="15.00390625" style="48" bestFit="1" customWidth="1"/>
    <col min="19" max="16384" width="9.00390625" style="48" customWidth="1"/>
  </cols>
  <sheetData>
    <row r="1" spans="1:18" ht="12">
      <c r="A1" s="47" t="s">
        <v>42</v>
      </c>
      <c r="R1" s="49" t="s">
        <v>78</v>
      </c>
    </row>
    <row r="2" spans="2:14" ht="12">
      <c r="B2" s="67" t="s">
        <v>68</v>
      </c>
      <c r="C2" s="67"/>
      <c r="D2" s="67"/>
      <c r="E2" s="67"/>
      <c r="F2" s="67"/>
      <c r="G2" s="67"/>
      <c r="I2" s="67" t="s">
        <v>71</v>
      </c>
      <c r="J2" s="67"/>
      <c r="K2" s="67"/>
      <c r="L2" s="67"/>
      <c r="M2" s="67"/>
      <c r="N2" s="67"/>
    </row>
    <row r="3" spans="2:18" ht="12">
      <c r="B3" s="50" t="s">
        <v>0</v>
      </c>
      <c r="C3" s="50" t="s">
        <v>1</v>
      </c>
      <c r="D3" s="51" t="s">
        <v>2</v>
      </c>
      <c r="E3" s="50" t="s">
        <v>3</v>
      </c>
      <c r="F3" s="50" t="s">
        <v>4</v>
      </c>
      <c r="G3" s="52" t="s">
        <v>5</v>
      </c>
      <c r="I3" s="50" t="s">
        <v>0</v>
      </c>
      <c r="J3" s="50" t="s">
        <v>1</v>
      </c>
      <c r="K3" s="51" t="s">
        <v>2</v>
      </c>
      <c r="L3" s="50" t="s">
        <v>3</v>
      </c>
      <c r="M3" s="50" t="s">
        <v>4</v>
      </c>
      <c r="N3" s="52" t="s">
        <v>5</v>
      </c>
      <c r="R3" s="51" t="s">
        <v>2</v>
      </c>
    </row>
    <row r="4" spans="2:18" ht="12">
      <c r="B4" s="60">
        <v>25</v>
      </c>
      <c r="C4" s="60" t="s">
        <v>29</v>
      </c>
      <c r="D4" s="61"/>
      <c r="E4" s="62"/>
      <c r="F4" s="62"/>
      <c r="G4" s="54">
        <f>IF(AND(E4="",F4=""),"",E4-F4)</f>
      </c>
      <c r="I4" s="60">
        <v>25</v>
      </c>
      <c r="J4" s="60" t="s">
        <v>43</v>
      </c>
      <c r="K4" s="61"/>
      <c r="L4" s="62"/>
      <c r="M4" s="62"/>
      <c r="N4" s="54">
        <f>IF(AND(L4="",M4=""),"",L4-M4)</f>
      </c>
      <c r="R4" s="53" t="s">
        <v>8</v>
      </c>
    </row>
    <row r="5" spans="2:18" ht="12">
      <c r="B5" s="60">
        <v>25</v>
      </c>
      <c r="C5" s="60" t="s">
        <v>32</v>
      </c>
      <c r="D5" s="61"/>
      <c r="E5" s="62"/>
      <c r="F5" s="62"/>
      <c r="G5" s="54">
        <f>IF(AND(E5="",F5=""),"",G4+E5-F5)</f>
      </c>
      <c r="I5" s="60">
        <v>25</v>
      </c>
      <c r="J5" s="60" t="s">
        <v>55</v>
      </c>
      <c r="K5" s="61"/>
      <c r="L5" s="62"/>
      <c r="M5" s="62"/>
      <c r="N5" s="54">
        <f>IF(AND(L5="",M5=""),"",N4+L5-M5)</f>
      </c>
      <c r="R5" s="53" t="s">
        <v>9</v>
      </c>
    </row>
    <row r="6" spans="2:18" ht="12">
      <c r="B6" s="60">
        <v>26</v>
      </c>
      <c r="C6" s="60" t="s">
        <v>69</v>
      </c>
      <c r="D6" s="61"/>
      <c r="E6" s="62"/>
      <c r="F6" s="62"/>
      <c r="G6" s="54">
        <f aca="true" t="shared" si="0" ref="G6:G27">IF(AND(E6="",F6=""),"",G5+E6-F6)</f>
      </c>
      <c r="I6" s="60">
        <v>25</v>
      </c>
      <c r="J6" s="60" t="s">
        <v>44</v>
      </c>
      <c r="K6" s="61"/>
      <c r="L6" s="62"/>
      <c r="M6" s="62"/>
      <c r="N6" s="54">
        <f aca="true" t="shared" si="1" ref="N6:N21">IF(AND(L6="",M6=""),"",N5+L6-M6)</f>
      </c>
      <c r="R6" s="53" t="s">
        <v>60</v>
      </c>
    </row>
    <row r="7" spans="2:18" ht="12">
      <c r="B7" s="63">
        <v>26</v>
      </c>
      <c r="C7" s="60" t="s">
        <v>30</v>
      </c>
      <c r="D7" s="61"/>
      <c r="E7" s="62"/>
      <c r="F7" s="62"/>
      <c r="G7" s="54">
        <f t="shared" si="0"/>
      </c>
      <c r="I7" s="60">
        <v>25</v>
      </c>
      <c r="J7" s="60" t="s">
        <v>45</v>
      </c>
      <c r="K7" s="61"/>
      <c r="L7" s="62"/>
      <c r="M7" s="62"/>
      <c r="N7" s="54">
        <f t="shared" si="1"/>
      </c>
      <c r="R7" s="53" t="s">
        <v>39</v>
      </c>
    </row>
    <row r="8" spans="2:18" ht="12">
      <c r="B8" s="60">
        <v>1</v>
      </c>
      <c r="C8" s="60" t="s">
        <v>31</v>
      </c>
      <c r="D8" s="61"/>
      <c r="E8" s="62"/>
      <c r="F8" s="62"/>
      <c r="G8" s="54">
        <f t="shared" si="0"/>
      </c>
      <c r="I8" s="60">
        <v>26</v>
      </c>
      <c r="J8" s="60" t="s">
        <v>46</v>
      </c>
      <c r="K8" s="61"/>
      <c r="L8" s="62"/>
      <c r="M8" s="62"/>
      <c r="N8" s="54">
        <f t="shared" si="1"/>
      </c>
      <c r="R8" s="53" t="s">
        <v>67</v>
      </c>
    </row>
    <row r="9" spans="2:18" ht="12">
      <c r="B9" s="60">
        <v>3</v>
      </c>
      <c r="C9" s="60" t="s">
        <v>32</v>
      </c>
      <c r="D9" s="61"/>
      <c r="E9" s="62"/>
      <c r="F9" s="62"/>
      <c r="G9" s="54">
        <f t="shared" si="0"/>
      </c>
      <c r="I9" s="60">
        <v>26</v>
      </c>
      <c r="J9" s="63" t="s">
        <v>48</v>
      </c>
      <c r="K9" s="61"/>
      <c r="L9" s="62"/>
      <c r="M9" s="62"/>
      <c r="N9" s="54">
        <f t="shared" si="1"/>
      </c>
      <c r="R9" s="53" t="s">
        <v>40</v>
      </c>
    </row>
    <row r="10" spans="2:18" ht="12">
      <c r="B10" s="60">
        <v>4</v>
      </c>
      <c r="C10" s="60" t="s">
        <v>33</v>
      </c>
      <c r="D10" s="61"/>
      <c r="E10" s="62"/>
      <c r="F10" s="62"/>
      <c r="G10" s="54">
        <f t="shared" si="0"/>
      </c>
      <c r="I10" s="60">
        <v>26</v>
      </c>
      <c r="J10" s="60" t="s">
        <v>57</v>
      </c>
      <c r="K10" s="61"/>
      <c r="L10" s="62"/>
      <c r="M10" s="62"/>
      <c r="N10" s="54">
        <f t="shared" si="1"/>
      </c>
      <c r="R10" s="53" t="s">
        <v>10</v>
      </c>
    </row>
    <row r="11" spans="2:18" ht="12">
      <c r="B11" s="60">
        <v>5</v>
      </c>
      <c r="C11" s="60" t="s">
        <v>32</v>
      </c>
      <c r="D11" s="61"/>
      <c r="E11" s="62"/>
      <c r="F11" s="62"/>
      <c r="G11" s="54">
        <f t="shared" si="0"/>
      </c>
      <c r="I11" s="60">
        <v>27</v>
      </c>
      <c r="J11" s="60" t="s">
        <v>47</v>
      </c>
      <c r="K11" s="61"/>
      <c r="L11" s="62"/>
      <c r="M11" s="62"/>
      <c r="N11" s="54">
        <f t="shared" si="1"/>
      </c>
      <c r="R11" s="53" t="s">
        <v>11</v>
      </c>
    </row>
    <row r="12" spans="2:18" ht="12">
      <c r="B12" s="60">
        <v>6</v>
      </c>
      <c r="C12" s="60" t="s">
        <v>34</v>
      </c>
      <c r="D12" s="61"/>
      <c r="E12" s="62"/>
      <c r="F12" s="62"/>
      <c r="G12" s="54">
        <f t="shared" si="0"/>
      </c>
      <c r="I12" s="60">
        <v>8</v>
      </c>
      <c r="J12" s="60" t="s">
        <v>49</v>
      </c>
      <c r="K12" s="61"/>
      <c r="L12" s="62"/>
      <c r="M12" s="62"/>
      <c r="N12" s="54">
        <f t="shared" si="1"/>
      </c>
      <c r="R12" s="53" t="s">
        <v>12</v>
      </c>
    </row>
    <row r="13" spans="2:18" ht="12">
      <c r="B13" s="60">
        <v>10</v>
      </c>
      <c r="C13" s="60" t="s">
        <v>32</v>
      </c>
      <c r="D13" s="61"/>
      <c r="E13" s="62"/>
      <c r="F13" s="62"/>
      <c r="G13" s="54">
        <f t="shared" si="0"/>
      </c>
      <c r="I13" s="60">
        <v>10</v>
      </c>
      <c r="J13" s="60" t="s">
        <v>50</v>
      </c>
      <c r="K13" s="61"/>
      <c r="L13" s="62"/>
      <c r="M13" s="62"/>
      <c r="N13" s="54">
        <f t="shared" si="1"/>
      </c>
      <c r="R13" s="53" t="s">
        <v>13</v>
      </c>
    </row>
    <row r="14" spans="2:18" ht="12">
      <c r="B14" s="60">
        <v>11</v>
      </c>
      <c r="C14" s="60" t="s">
        <v>35</v>
      </c>
      <c r="D14" s="61"/>
      <c r="E14" s="62"/>
      <c r="F14" s="62"/>
      <c r="G14" s="54">
        <f t="shared" si="0"/>
      </c>
      <c r="I14" s="60">
        <v>10</v>
      </c>
      <c r="J14" s="60" t="s">
        <v>51</v>
      </c>
      <c r="K14" s="61"/>
      <c r="L14" s="62"/>
      <c r="M14" s="62"/>
      <c r="N14" s="54">
        <f t="shared" si="1"/>
      </c>
      <c r="R14" s="55" t="s">
        <v>79</v>
      </c>
    </row>
    <row r="15" spans="2:18" ht="12">
      <c r="B15" s="60">
        <v>12</v>
      </c>
      <c r="C15" s="60" t="s">
        <v>36</v>
      </c>
      <c r="D15" s="61"/>
      <c r="E15" s="62"/>
      <c r="F15" s="62"/>
      <c r="G15" s="54">
        <f t="shared" si="0"/>
      </c>
      <c r="I15" s="60">
        <v>15</v>
      </c>
      <c r="J15" s="60" t="s">
        <v>52</v>
      </c>
      <c r="K15" s="61"/>
      <c r="L15" s="62"/>
      <c r="M15" s="62"/>
      <c r="N15" s="54">
        <f t="shared" si="1"/>
      </c>
      <c r="R15" s="53" t="s">
        <v>6</v>
      </c>
    </row>
    <row r="16" spans="2:18" ht="12">
      <c r="B16" s="60">
        <v>14</v>
      </c>
      <c r="C16" s="60" t="s">
        <v>32</v>
      </c>
      <c r="D16" s="61"/>
      <c r="E16" s="62"/>
      <c r="F16" s="62"/>
      <c r="G16" s="54">
        <f t="shared" si="0"/>
      </c>
      <c r="I16" s="60">
        <v>15</v>
      </c>
      <c r="J16" s="60" t="s">
        <v>53</v>
      </c>
      <c r="K16" s="61"/>
      <c r="L16" s="62"/>
      <c r="M16" s="62"/>
      <c r="N16" s="54">
        <f t="shared" si="1"/>
      </c>
      <c r="R16" s="53" t="s">
        <v>61</v>
      </c>
    </row>
    <row r="17" spans="2:18" ht="12">
      <c r="B17" s="60">
        <v>15</v>
      </c>
      <c r="C17" s="60" t="s">
        <v>37</v>
      </c>
      <c r="D17" s="61"/>
      <c r="E17" s="62"/>
      <c r="F17" s="62"/>
      <c r="G17" s="54">
        <f t="shared" si="0"/>
      </c>
      <c r="I17" s="60">
        <v>20</v>
      </c>
      <c r="J17" s="60" t="s">
        <v>54</v>
      </c>
      <c r="K17" s="61"/>
      <c r="L17" s="62"/>
      <c r="M17" s="62"/>
      <c r="N17" s="54">
        <f t="shared" si="1"/>
      </c>
      <c r="R17" s="53" t="s">
        <v>62</v>
      </c>
    </row>
    <row r="18" spans="2:18" ht="12">
      <c r="B18" s="60">
        <v>18</v>
      </c>
      <c r="C18" s="60" t="s">
        <v>41</v>
      </c>
      <c r="D18" s="61"/>
      <c r="E18" s="62"/>
      <c r="F18" s="62"/>
      <c r="G18" s="54">
        <f t="shared" si="0"/>
      </c>
      <c r="I18" s="60"/>
      <c r="J18" s="60"/>
      <c r="K18" s="61"/>
      <c r="L18" s="62"/>
      <c r="M18" s="62"/>
      <c r="N18" s="54">
        <f t="shared" si="1"/>
      </c>
      <c r="R18" s="53" t="s">
        <v>7</v>
      </c>
    </row>
    <row r="19" spans="2:18" ht="12">
      <c r="B19" s="60"/>
      <c r="C19" s="60"/>
      <c r="D19" s="61"/>
      <c r="E19" s="62"/>
      <c r="F19" s="62"/>
      <c r="G19" s="54">
        <f t="shared" si="0"/>
      </c>
      <c r="I19" s="60"/>
      <c r="J19" s="60"/>
      <c r="K19" s="61"/>
      <c r="L19" s="62"/>
      <c r="M19" s="62"/>
      <c r="N19" s="54">
        <f t="shared" si="1"/>
      </c>
      <c r="R19" s="56" t="s">
        <v>70</v>
      </c>
    </row>
    <row r="20" spans="2:14" ht="12">
      <c r="B20" s="60"/>
      <c r="C20" s="60"/>
      <c r="D20" s="61"/>
      <c r="E20" s="62"/>
      <c r="F20" s="62"/>
      <c r="G20" s="54">
        <f t="shared" si="0"/>
      </c>
      <c r="I20" s="60"/>
      <c r="J20" s="60"/>
      <c r="K20" s="61"/>
      <c r="L20" s="62"/>
      <c r="M20" s="62"/>
      <c r="N20" s="54">
        <f t="shared" si="1"/>
      </c>
    </row>
    <row r="21" spans="2:14" ht="12">
      <c r="B21" s="60"/>
      <c r="C21" s="60"/>
      <c r="D21" s="61"/>
      <c r="E21" s="62"/>
      <c r="F21" s="62"/>
      <c r="G21" s="54">
        <f t="shared" si="0"/>
      </c>
      <c r="I21" s="60"/>
      <c r="J21" s="60"/>
      <c r="K21" s="61"/>
      <c r="L21" s="62"/>
      <c r="M21" s="62"/>
      <c r="N21" s="54">
        <f t="shared" si="1"/>
      </c>
    </row>
    <row r="22" spans="2:14" ht="12">
      <c r="B22" s="60"/>
      <c r="C22" s="60"/>
      <c r="D22" s="61"/>
      <c r="E22" s="62"/>
      <c r="F22" s="62"/>
      <c r="G22" s="54">
        <f>IF(AND(E22="",F22=""),"",G21+E22-F22)</f>
      </c>
      <c r="I22" s="57"/>
      <c r="J22" s="57"/>
      <c r="K22" s="58"/>
      <c r="L22" s="57"/>
      <c r="M22" s="57"/>
      <c r="N22" s="57"/>
    </row>
    <row r="23" spans="2:14" ht="12">
      <c r="B23" s="60"/>
      <c r="C23" s="60"/>
      <c r="D23" s="61"/>
      <c r="E23" s="62"/>
      <c r="F23" s="62"/>
      <c r="G23" s="54">
        <f>IF(AND(E23="",F23=""),"",G22+E23-F23)</f>
      </c>
      <c r="I23" s="67" t="s">
        <v>64</v>
      </c>
      <c r="J23" s="67"/>
      <c r="K23" s="67"/>
      <c r="L23" s="67"/>
      <c r="M23" s="67"/>
      <c r="N23" s="67"/>
    </row>
    <row r="24" spans="2:14" ht="12">
      <c r="B24" s="60"/>
      <c r="C24" s="60"/>
      <c r="D24" s="61"/>
      <c r="E24" s="62"/>
      <c r="F24" s="62"/>
      <c r="G24" s="54">
        <f t="shared" si="0"/>
      </c>
      <c r="I24" s="50" t="s">
        <v>0</v>
      </c>
      <c r="J24" s="50" t="s">
        <v>1</v>
      </c>
      <c r="K24" s="51" t="s">
        <v>2</v>
      </c>
      <c r="L24" s="50" t="s">
        <v>63</v>
      </c>
      <c r="M24" s="50" t="s">
        <v>4</v>
      </c>
      <c r="N24" s="50" t="s">
        <v>56</v>
      </c>
    </row>
    <row r="25" spans="2:14" ht="12">
      <c r="B25" s="60"/>
      <c r="C25" s="60"/>
      <c r="D25" s="61"/>
      <c r="E25" s="62"/>
      <c r="F25" s="62"/>
      <c r="G25" s="54">
        <f t="shared" si="0"/>
      </c>
      <c r="I25" s="64">
        <v>5</v>
      </c>
      <c r="J25" s="64" t="s">
        <v>58</v>
      </c>
      <c r="K25" s="61"/>
      <c r="L25" s="65"/>
      <c r="M25" s="66"/>
      <c r="N25" s="59">
        <f>IF(M25="","",M25)</f>
      </c>
    </row>
    <row r="26" spans="2:14" ht="12">
      <c r="B26" s="60"/>
      <c r="C26" s="60"/>
      <c r="D26" s="61"/>
      <c r="E26" s="62"/>
      <c r="F26" s="62"/>
      <c r="G26" s="54">
        <f t="shared" si="0"/>
      </c>
      <c r="I26" s="64"/>
      <c r="J26" s="64"/>
      <c r="K26" s="61"/>
      <c r="L26" s="65"/>
      <c r="M26" s="66"/>
      <c r="N26" s="59">
        <f>IF(M26="","",N25+L26-M26)</f>
      </c>
    </row>
    <row r="27" spans="2:14" ht="12">
      <c r="B27" s="60"/>
      <c r="C27" s="60"/>
      <c r="D27" s="61"/>
      <c r="E27" s="62"/>
      <c r="F27" s="62"/>
      <c r="G27" s="54">
        <f t="shared" si="0"/>
      </c>
      <c r="I27" s="64"/>
      <c r="J27" s="64"/>
      <c r="K27" s="61"/>
      <c r="L27" s="65"/>
      <c r="M27" s="66"/>
      <c r="N27" s="59">
        <f>IF(M27="","",N26+L27-M27)</f>
      </c>
    </row>
  </sheetData>
  <sheetProtection sheet="1"/>
  <mergeCells count="3">
    <mergeCell ref="B2:G2"/>
    <mergeCell ref="I2:N2"/>
    <mergeCell ref="I23:N23"/>
  </mergeCells>
  <dataValidations count="1">
    <dataValidation type="list" allowBlank="1" showInputMessage="1" showErrorMessage="1" sqref="D4:D18 K4:K21 K25:K27">
      <formula1>$R$4:$R$19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4">
      <selection activeCell="F3" sqref="F3"/>
    </sheetView>
  </sheetViews>
  <sheetFormatPr defaultColWidth="9.140625" defaultRowHeight="15"/>
  <cols>
    <col min="1" max="1" width="3.28125" style="3" customWidth="1"/>
    <col min="2" max="2" width="4.140625" style="3" customWidth="1"/>
    <col min="3" max="3" width="15.421875" style="3" bestFit="1" customWidth="1"/>
    <col min="4" max="4" width="15.00390625" style="3" hidden="1" customWidth="1"/>
    <col min="5" max="5" width="7.8515625" style="3" customWidth="1"/>
    <col min="6" max="6" width="7.8515625" style="3" bestFit="1" customWidth="1"/>
    <col min="7" max="7" width="7.140625" style="3" customWidth="1"/>
    <col min="8" max="8" width="7.140625" style="3" bestFit="1" customWidth="1"/>
    <col min="9" max="9" width="6.8515625" style="3" customWidth="1"/>
    <col min="10" max="10" width="6.8515625" style="3" bestFit="1" customWidth="1"/>
    <col min="11" max="11" width="6.28125" style="3" customWidth="1"/>
    <col min="12" max="12" width="6.8515625" style="3" bestFit="1" customWidth="1"/>
    <col min="13" max="13" width="5.8515625" style="3" bestFit="1" customWidth="1"/>
    <col min="14" max="17" width="6.8515625" style="3" bestFit="1" customWidth="1"/>
    <col min="18" max="18" width="6.8515625" style="3" customWidth="1"/>
    <col min="19" max="19" width="6.8515625" style="3" bestFit="1" customWidth="1"/>
    <col min="20" max="20" width="9.28125" style="3" bestFit="1" customWidth="1"/>
    <col min="21" max="16384" width="9.00390625" style="3" customWidth="1"/>
  </cols>
  <sheetData>
    <row r="1" ht="14.25" thickBot="1">
      <c r="B1" s="2" t="s">
        <v>42</v>
      </c>
    </row>
    <row r="2" spans="1:20" ht="13.5">
      <c r="A2" s="78"/>
      <c r="B2" s="81" t="s">
        <v>38</v>
      </c>
      <c r="C2" s="84" t="s">
        <v>14</v>
      </c>
      <c r="D2" s="84" t="s">
        <v>59</v>
      </c>
      <c r="E2" s="68" t="s">
        <v>15</v>
      </c>
      <c r="F2" s="68"/>
      <c r="G2" s="75" t="s">
        <v>16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69" t="s">
        <v>17</v>
      </c>
    </row>
    <row r="3" spans="1:20" ht="69.75" thickBot="1">
      <c r="A3" s="79"/>
      <c r="B3" s="82"/>
      <c r="C3" s="87"/>
      <c r="D3" s="85"/>
      <c r="E3" s="37" t="s">
        <v>18</v>
      </c>
      <c r="F3" s="36" t="s">
        <v>65</v>
      </c>
      <c r="G3" s="41" t="s">
        <v>73</v>
      </c>
      <c r="H3" s="36" t="s">
        <v>66</v>
      </c>
      <c r="I3" s="36" t="s">
        <v>7</v>
      </c>
      <c r="J3" s="37" t="s">
        <v>19</v>
      </c>
      <c r="K3" s="37" t="s">
        <v>20</v>
      </c>
      <c r="L3" s="36" t="s">
        <v>21</v>
      </c>
      <c r="M3" s="36" t="s">
        <v>22</v>
      </c>
      <c r="N3" s="36" t="s">
        <v>23</v>
      </c>
      <c r="O3" s="37" t="s">
        <v>24</v>
      </c>
      <c r="P3" s="37" t="s">
        <v>25</v>
      </c>
      <c r="Q3" s="37" t="s">
        <v>26</v>
      </c>
      <c r="R3" s="37" t="s">
        <v>27</v>
      </c>
      <c r="S3" s="37" t="s">
        <v>28</v>
      </c>
      <c r="T3" s="70"/>
    </row>
    <row r="4" spans="1:21" ht="14.25" thickBot="1">
      <c r="A4" s="80"/>
      <c r="B4" s="83"/>
      <c r="C4" s="40" t="s">
        <v>76</v>
      </c>
      <c r="D4" s="39"/>
      <c r="E4" s="42">
        <v>400000</v>
      </c>
      <c r="F4" s="43"/>
      <c r="G4" s="44"/>
      <c r="H4" s="43">
        <v>10000</v>
      </c>
      <c r="I4" s="43">
        <v>70000</v>
      </c>
      <c r="J4" s="42">
        <v>70000</v>
      </c>
      <c r="K4" s="42">
        <v>75000</v>
      </c>
      <c r="L4" s="43">
        <v>13000</v>
      </c>
      <c r="M4" s="43">
        <v>7000</v>
      </c>
      <c r="N4" s="43">
        <v>25000</v>
      </c>
      <c r="O4" s="42">
        <v>5000</v>
      </c>
      <c r="P4" s="42">
        <v>12000</v>
      </c>
      <c r="Q4" s="42">
        <v>15000</v>
      </c>
      <c r="R4" s="42">
        <v>13000</v>
      </c>
      <c r="S4" s="42">
        <v>55000</v>
      </c>
      <c r="T4" s="71"/>
      <c r="U4" s="45"/>
    </row>
    <row r="5" spans="1:21" ht="13.5" customHeight="1">
      <c r="A5" s="86" t="s">
        <v>68</v>
      </c>
      <c r="B5" s="21">
        <f>IF('月入力'!B4="","",'月入力'!B4)</f>
        <v>25</v>
      </c>
      <c r="C5" s="21" t="str">
        <f>IF('月入力'!C4="","",'月入力'!C4)</f>
        <v>前月からの繰り越し</v>
      </c>
      <c r="D5" s="21">
        <f>IF('月入力'!D4="","",'月入力'!D4)</f>
      </c>
      <c r="E5" s="22">
        <f>IF($D5="実収入",'月入力'!$E4,"")</f>
      </c>
      <c r="F5" s="22">
        <f>IF($D5="実収入以外の受取",'月入力'!$E4,"")</f>
      </c>
      <c r="G5" s="24"/>
      <c r="H5" s="22">
        <f>IF($D5="実支出以外の支払",'月入力'!$F4,"")</f>
      </c>
      <c r="I5" s="22">
        <f>IF($D5="税金・社会保障費",'月入力'!$F4,"")</f>
      </c>
      <c r="J5" s="22">
        <f>IF($D5="食料",'月入力'!$F4,"")</f>
      </c>
      <c r="K5" s="22">
        <f>IF($D5="住居",'月入力'!$F4,"")</f>
      </c>
      <c r="L5" s="22">
        <f>IF($D5="光熱・水道",'月入力'!$F4,"")</f>
      </c>
      <c r="M5" s="22">
        <f>IF($D5="家具・家事用品",'月入力'!$F4,"")</f>
      </c>
      <c r="N5" s="22">
        <f>IF($D5="被服および履物",'月入力'!$F4,"")</f>
      </c>
      <c r="O5" s="22">
        <f>IF($D5="保健医療",'月入力'!$F4,"")</f>
      </c>
      <c r="P5" s="22">
        <f>IF($D5="交通通信",'月入力'!$F4,"")</f>
      </c>
      <c r="Q5" s="22">
        <f>IF($D5="教育",'月入力'!$F4,"")</f>
      </c>
      <c r="R5" s="22">
        <f>IF($D5="教養娯楽",'月入力'!$F4,"")</f>
      </c>
      <c r="S5" s="22">
        <f>IF($D5="その他",'月入力'!$F4,"")</f>
      </c>
      <c r="T5" s="23">
        <f>SUM(E5:F5)-SUM(J5:S5)</f>
        <v>0</v>
      </c>
      <c r="U5" s="4"/>
    </row>
    <row r="6" spans="1:22" ht="13.5">
      <c r="A6" s="73"/>
      <c r="B6" s="12">
        <f>IF('月入力'!B5="","",'月入力'!B5)</f>
        <v>25</v>
      </c>
      <c r="C6" s="12" t="str">
        <f>IF('月入力'!C5="","",'月入力'!C5)</f>
        <v>食費</v>
      </c>
      <c r="D6" s="12">
        <f>IF('月入力'!D5="","",'月入力'!D5)</f>
      </c>
      <c r="E6" s="11">
        <f>IF($D6="実収入",'月入力'!$E5,"")</f>
      </c>
      <c r="F6" s="11">
        <f>IF($D6="実収入以外の受取",'月入力'!$E5,"")</f>
      </c>
      <c r="G6" s="25"/>
      <c r="H6" s="11">
        <f>IF($D6="実支出以外の支払",'月入力'!$F5,"")</f>
      </c>
      <c r="I6" s="11">
        <f>IF($D6="税金・社会保障費",'月入力'!$F5,"")</f>
      </c>
      <c r="J6" s="11">
        <f>IF($D6="食料",'月入力'!$F5,"")</f>
      </c>
      <c r="K6" s="11">
        <f>IF($D6="住居",'月入力'!$F5,"")</f>
      </c>
      <c r="L6" s="11">
        <f>IF($D6="光熱・水道",'月入力'!$F5,"")</f>
      </c>
      <c r="M6" s="11">
        <f>IF($D6="家具・家事用品",'月入力'!$F5,"")</f>
      </c>
      <c r="N6" s="11">
        <f>IF($D6="被服および履物",'月入力'!$F5,"")</f>
      </c>
      <c r="O6" s="11">
        <f>IF($D6="保健医療",'月入力'!$F5,"")</f>
      </c>
      <c r="P6" s="11">
        <f>IF($D6="交通通信",'月入力'!$F5,"")</f>
      </c>
      <c r="Q6" s="11">
        <f>IF($D6="教育",'月入力'!$F5,"")</f>
      </c>
      <c r="R6" s="11">
        <f>IF($D6="教養娯楽",'月入力'!$F5,"")</f>
      </c>
      <c r="S6" s="11">
        <f>IF($D6="その他",'月入力'!$F5,"")</f>
      </c>
      <c r="T6" s="10">
        <f aca="true" t="shared" si="0" ref="T6:T20">IF(C6="","",T5+SUM(E6:F6)-SUM(H6:S6))</f>
        <v>0</v>
      </c>
      <c r="V6" s="4"/>
    </row>
    <row r="7" spans="1:22" ht="13.5">
      <c r="A7" s="73"/>
      <c r="B7" s="12">
        <f>IF('月入力'!B6="","",'月入力'!B6)</f>
        <v>26</v>
      </c>
      <c r="C7" s="12" t="str">
        <f>IF('月入力'!C6="","",'月入力'!C6)</f>
        <v>預金引き出し</v>
      </c>
      <c r="D7" s="12">
        <f>IF('月入力'!D6="","",'月入力'!D6)</f>
      </c>
      <c r="E7" s="11">
        <f>IF($D7="実収入",'月入力'!$E6,"")</f>
      </c>
      <c r="F7" s="11">
        <f>IF($D7="実収入以外の受取",'月入力'!$E6,"")</f>
      </c>
      <c r="G7" s="25"/>
      <c r="H7" s="11">
        <f>IF($D7="実支出以外の支払",'月入力'!$F6,"")</f>
      </c>
      <c r="I7" s="11">
        <f>IF($D7="税金・社会保障費",'月入力'!$F6,"")</f>
      </c>
      <c r="J7" s="11">
        <f>IF($D7="食料",'月入力'!$F6,"")</f>
      </c>
      <c r="K7" s="11">
        <f>IF($D7="住居",'月入力'!$F6,"")</f>
      </c>
      <c r="L7" s="11">
        <f>IF($D7="光熱・水道",'月入力'!$F6,"")</f>
      </c>
      <c r="M7" s="11">
        <f>IF($D7="家具・家事用品",'月入力'!$F6,"")</f>
      </c>
      <c r="N7" s="11">
        <f>IF($D7="被服および履物",'月入力'!$F6,"")</f>
      </c>
      <c r="O7" s="11">
        <f>IF($D7="保健医療",'月入力'!$F6,"")</f>
      </c>
      <c r="P7" s="11">
        <f>IF($D7="交通通信",'月入力'!$F6,"")</f>
      </c>
      <c r="Q7" s="11">
        <f>IF($D7="教育",'月入力'!$F6,"")</f>
      </c>
      <c r="R7" s="11">
        <f>IF($D7="教養娯楽",'月入力'!$F6,"")</f>
      </c>
      <c r="S7" s="11">
        <f>IF($D7="その他",'月入力'!$F6,"")</f>
      </c>
      <c r="T7" s="10">
        <f t="shared" si="0"/>
        <v>0</v>
      </c>
      <c r="V7" s="4"/>
    </row>
    <row r="8" spans="1:21" ht="13.5">
      <c r="A8" s="73"/>
      <c r="B8" s="12">
        <f>IF('月入力'!B7="","",'月入力'!B7)</f>
        <v>26</v>
      </c>
      <c r="C8" s="12" t="str">
        <f>IF('月入力'!C7="","",'月入力'!C7)</f>
        <v>小遣い（***へ）</v>
      </c>
      <c r="D8" s="12">
        <f>IF('月入力'!D7="","",'月入力'!D7)</f>
      </c>
      <c r="E8" s="11">
        <f>IF($D8="実収入",'月入力'!$E7,"")</f>
      </c>
      <c r="F8" s="11">
        <f>IF($D8="実収入以外の受取",'月入力'!$E7,"")</f>
      </c>
      <c r="G8" s="25"/>
      <c r="H8" s="11">
        <f>IF($D8="実支出以外の支払",'月入力'!$F7,"")</f>
      </c>
      <c r="I8" s="11">
        <f>IF($D8="税金・社会保障費",'月入力'!$F7,"")</f>
      </c>
      <c r="J8" s="11">
        <f>IF($D8="食料",'月入力'!$F7,"")</f>
      </c>
      <c r="K8" s="11">
        <f>IF($D8="住居",'月入力'!$F7,"")</f>
      </c>
      <c r="L8" s="11">
        <f>IF($D8="光熱・水道",'月入力'!$F7,"")</f>
      </c>
      <c r="M8" s="11">
        <f>IF($D8="家具・家事用品",'月入力'!$F7,"")</f>
      </c>
      <c r="N8" s="11">
        <f>IF($D8="被服および履物",'月入力'!$F7,"")</f>
      </c>
      <c r="O8" s="11">
        <f>IF($D8="保健医療",'月入力'!$F7,"")</f>
      </c>
      <c r="P8" s="11">
        <f>IF($D8="交通通信",'月入力'!$F7,"")</f>
      </c>
      <c r="Q8" s="11">
        <f>IF($D8="教育",'月入力'!$F7,"")</f>
      </c>
      <c r="R8" s="11">
        <f>IF($D8="教養娯楽",'月入力'!$F7,"")</f>
      </c>
      <c r="S8" s="11">
        <f>IF($D8="その他",'月入力'!$F7,"")</f>
      </c>
      <c r="T8" s="10">
        <f t="shared" si="0"/>
        <v>0</v>
      </c>
      <c r="U8" s="4"/>
    </row>
    <row r="9" spans="1:22" ht="13.5">
      <c r="A9" s="73"/>
      <c r="B9" s="12">
        <f>IF('月入力'!B8="","",'月入力'!B8)</f>
        <v>1</v>
      </c>
      <c r="C9" s="12" t="str">
        <f>IF('月入力'!C8="","",'月入力'!C8)</f>
        <v>服</v>
      </c>
      <c r="D9" s="12">
        <f>IF('月入力'!D8="","",'月入力'!D8)</f>
      </c>
      <c r="E9" s="11">
        <f>IF($D9="実収入",'月入力'!$E8,"")</f>
      </c>
      <c r="F9" s="11">
        <f>IF($D9="実収入以外の受取",'月入力'!$E8,"")</f>
      </c>
      <c r="G9" s="25"/>
      <c r="H9" s="11">
        <f>IF($D9="実支出以外の支払",'月入力'!$F8,"")</f>
      </c>
      <c r="I9" s="11">
        <f>IF($D9="税金・社会保障費",'月入力'!$F8,"")</f>
      </c>
      <c r="J9" s="11">
        <f>IF($D9="食料",'月入力'!$F8,"")</f>
      </c>
      <c r="K9" s="11">
        <f>IF($D9="住居",'月入力'!$F8,"")</f>
      </c>
      <c r="L9" s="11">
        <f>IF($D9="光熱・水道",'月入力'!$F8,"")</f>
      </c>
      <c r="M9" s="11">
        <f>IF($D9="家具・家事用品",'月入力'!$F8,"")</f>
      </c>
      <c r="N9" s="11">
        <f>IF($D9="被服および履物",'月入力'!$F8,"")</f>
      </c>
      <c r="O9" s="11">
        <f>IF($D9="保健医療",'月入力'!$F8,"")</f>
      </c>
      <c r="P9" s="11">
        <f>IF($D9="交通通信",'月入力'!$F8,"")</f>
      </c>
      <c r="Q9" s="11">
        <f>IF($D9="教育",'月入力'!$F8,"")</f>
      </c>
      <c r="R9" s="11">
        <f>IF($D9="教養娯楽",'月入力'!$F8,"")</f>
      </c>
      <c r="S9" s="11">
        <f>IF($D9="その他",'月入力'!$F8,"")</f>
      </c>
      <c r="T9" s="10">
        <f t="shared" si="0"/>
        <v>0</v>
      </c>
      <c r="V9" s="4"/>
    </row>
    <row r="10" spans="1:20" ht="13.5">
      <c r="A10" s="73"/>
      <c r="B10" s="12">
        <f>IF('月入力'!B9="","",'月入力'!B9)</f>
        <v>3</v>
      </c>
      <c r="C10" s="12" t="str">
        <f>IF('月入力'!C9="","",'月入力'!C9)</f>
        <v>食費</v>
      </c>
      <c r="D10" s="12">
        <f>IF('月入力'!D9="","",'月入力'!D9)</f>
      </c>
      <c r="E10" s="11">
        <f>IF($D10="実収入",'月入力'!$E9,"")</f>
      </c>
      <c r="F10" s="11">
        <f>IF($D10="実収入以外の受取",'月入力'!$E9,"")</f>
      </c>
      <c r="G10" s="25"/>
      <c r="H10" s="11">
        <f>IF($D10="実支出以外の支払",'月入力'!$F9,"")</f>
      </c>
      <c r="I10" s="11">
        <f>IF($D10="税金・社会保障費",'月入力'!$F9,"")</f>
      </c>
      <c r="J10" s="11">
        <f>IF($D10="食料",'月入力'!$F9,"")</f>
      </c>
      <c r="K10" s="11">
        <f>IF($D10="住居",'月入力'!$F9,"")</f>
      </c>
      <c r="L10" s="11">
        <f>IF($D10="光熱・水道",'月入力'!$F9,"")</f>
      </c>
      <c r="M10" s="11">
        <f>IF($D10="家具・家事用品",'月入力'!$F9,"")</f>
      </c>
      <c r="N10" s="11">
        <f>IF($D10="被服および履物",'月入力'!$F9,"")</f>
      </c>
      <c r="O10" s="11">
        <f>IF($D10="保健医療",'月入力'!$F9,"")</f>
      </c>
      <c r="P10" s="11">
        <f>IF($D10="交通通信",'月入力'!$F9,"")</f>
      </c>
      <c r="Q10" s="11">
        <f>IF($D10="教育",'月入力'!$F9,"")</f>
      </c>
      <c r="R10" s="11">
        <f>IF($D10="教養娯楽",'月入力'!$F9,"")</f>
      </c>
      <c r="S10" s="11">
        <f>IF($D10="その他",'月入力'!$F9,"")</f>
      </c>
      <c r="T10" s="10">
        <f t="shared" si="0"/>
        <v>0</v>
      </c>
    </row>
    <row r="11" spans="1:20" ht="13.5">
      <c r="A11" s="73"/>
      <c r="B11" s="12">
        <f>IF('月入力'!B10="","",'月入力'!B10)</f>
        <v>4</v>
      </c>
      <c r="C11" s="12" t="str">
        <f>IF('月入力'!C10="","",'月入力'!C10)</f>
        <v>バス代</v>
      </c>
      <c r="D11" s="12">
        <f>IF('月入力'!D10="","",'月入力'!D10)</f>
      </c>
      <c r="E11" s="11">
        <f>IF($D11="実収入",'月入力'!$E10,"")</f>
      </c>
      <c r="F11" s="11">
        <f>IF($D11="実収入以外の受取",'月入力'!$E10,"")</f>
      </c>
      <c r="G11" s="25"/>
      <c r="H11" s="11">
        <f>IF($D11="実支出以外の支払",'月入力'!$F10,"")</f>
      </c>
      <c r="I11" s="11">
        <f>IF($D11="税金・社会保障費",'月入力'!$F10,"")</f>
      </c>
      <c r="J11" s="11">
        <f>IF($D11="食料",'月入力'!$F10,"")</f>
      </c>
      <c r="K11" s="11">
        <f>IF($D11="住居",'月入力'!$F10,"")</f>
      </c>
      <c r="L11" s="11">
        <f>IF($D11="光熱・水道",'月入力'!$F10,"")</f>
      </c>
      <c r="M11" s="11">
        <f>IF($D11="家具・家事用品",'月入力'!$F10,"")</f>
      </c>
      <c r="N11" s="11">
        <f>IF($D11="被服および履物",'月入力'!$F10,"")</f>
      </c>
      <c r="O11" s="11">
        <f>IF($D11="保健医療",'月入力'!$F10,"")</f>
      </c>
      <c r="P11" s="11">
        <f>IF($D11="交通通信",'月入力'!$F10,"")</f>
      </c>
      <c r="Q11" s="11">
        <f>IF($D11="教育",'月入力'!$F10,"")</f>
      </c>
      <c r="R11" s="11">
        <f>IF($D11="教養娯楽",'月入力'!$F10,"")</f>
      </c>
      <c r="S11" s="11">
        <f>IF($D11="その他",'月入力'!$F10,"")</f>
      </c>
      <c r="T11" s="10">
        <f t="shared" si="0"/>
        <v>0</v>
      </c>
    </row>
    <row r="12" spans="1:20" ht="13.5">
      <c r="A12" s="73"/>
      <c r="B12" s="12">
        <f>IF('月入力'!B11="","",'月入力'!B11)</f>
        <v>5</v>
      </c>
      <c r="C12" s="12" t="str">
        <f>IF('月入力'!C11="","",'月入力'!C11)</f>
        <v>食費</v>
      </c>
      <c r="D12" s="12">
        <f>IF('月入力'!D11="","",'月入力'!D11)</f>
      </c>
      <c r="E12" s="11">
        <f>IF($D12="実収入",'月入力'!$E11,"")</f>
      </c>
      <c r="F12" s="11">
        <f>IF($D12="実収入以外の受取",'月入力'!$E11,"")</f>
      </c>
      <c r="G12" s="25"/>
      <c r="H12" s="11">
        <f>IF($D12="実支出以外の支払",'月入力'!$F11,"")</f>
      </c>
      <c r="I12" s="11">
        <f>IF($D12="税金・社会保障費",'月入力'!$F11,"")</f>
      </c>
      <c r="J12" s="11">
        <f>IF($D12="食料",'月入力'!$F11,"")</f>
      </c>
      <c r="K12" s="11">
        <f>IF($D12="住居",'月入力'!$F11,"")</f>
      </c>
      <c r="L12" s="11">
        <f>IF($D12="光熱・水道",'月入力'!$F11,"")</f>
      </c>
      <c r="M12" s="11">
        <f>IF($D12="家具・家事用品",'月入力'!$F11,"")</f>
      </c>
      <c r="N12" s="11">
        <f>IF($D12="被服および履物",'月入力'!$F11,"")</f>
      </c>
      <c r="O12" s="11">
        <f>IF($D12="保健医療",'月入力'!$F11,"")</f>
      </c>
      <c r="P12" s="11">
        <f>IF($D12="交通通信",'月入力'!$F11,"")</f>
      </c>
      <c r="Q12" s="11">
        <f>IF($D12="教育",'月入力'!$F11,"")</f>
      </c>
      <c r="R12" s="11">
        <f>IF($D12="教養娯楽",'月入力'!$F11,"")</f>
      </c>
      <c r="S12" s="11">
        <f>IF($D12="その他",'月入力'!$F11,"")</f>
      </c>
      <c r="T12" s="10">
        <f t="shared" si="0"/>
        <v>0</v>
      </c>
    </row>
    <row r="13" spans="1:20" ht="13.5">
      <c r="A13" s="73"/>
      <c r="B13" s="12">
        <f>IF('月入力'!B12="","",'月入力'!B12)</f>
        <v>6</v>
      </c>
      <c r="C13" s="12" t="str">
        <f>IF('月入力'!C12="","",'月入力'!C12)</f>
        <v>コンサート入場券</v>
      </c>
      <c r="D13" s="12">
        <f>IF('月入力'!D12="","",'月入力'!D12)</f>
      </c>
      <c r="E13" s="11">
        <f>IF($D13="実収入",'月入力'!$E12,"")</f>
      </c>
      <c r="F13" s="11">
        <f>IF($D13="実収入以外の受取",'月入力'!$E12,"")</f>
      </c>
      <c r="G13" s="25"/>
      <c r="H13" s="11">
        <f>IF($D13="実支出以外の支払",'月入力'!$F12,"")</f>
      </c>
      <c r="I13" s="11">
        <f>IF($D13="税金・社会保障費",'月入力'!$F12,"")</f>
      </c>
      <c r="J13" s="11">
        <f>IF($D13="食料",'月入力'!$F12,"")</f>
      </c>
      <c r="K13" s="11">
        <f>IF($D13="住居",'月入力'!$F12,"")</f>
      </c>
      <c r="L13" s="11">
        <f>IF($D13="光熱・水道",'月入力'!$F12,"")</f>
      </c>
      <c r="M13" s="11">
        <f>IF($D13="家具・家事用品",'月入力'!$F12,"")</f>
      </c>
      <c r="N13" s="11">
        <f>IF($D13="被服および履物",'月入力'!$F12,"")</f>
      </c>
      <c r="O13" s="11">
        <f>IF($D13="保健医療",'月入力'!$F12,"")</f>
      </c>
      <c r="P13" s="11">
        <f>IF($D13="交通通信",'月入力'!$F12,"")</f>
      </c>
      <c r="Q13" s="11">
        <f>IF($D13="教育",'月入力'!$F12,"")</f>
      </c>
      <c r="R13" s="11">
        <f>IF($D13="教養娯楽",'月入力'!$F12,"")</f>
      </c>
      <c r="S13" s="11">
        <f>IF($D13="その他",'月入力'!$F12,"")</f>
      </c>
      <c r="T13" s="10">
        <f t="shared" si="0"/>
        <v>0</v>
      </c>
    </row>
    <row r="14" spans="1:20" ht="13.5">
      <c r="A14" s="73"/>
      <c r="B14" s="12">
        <f>IF('月入力'!B13="","",'月入力'!B13)</f>
        <v>10</v>
      </c>
      <c r="C14" s="12" t="str">
        <f>IF('月入力'!C13="","",'月入力'!C13)</f>
        <v>食費</v>
      </c>
      <c r="D14" s="12">
        <f>IF('月入力'!D13="","",'月入力'!D13)</f>
      </c>
      <c r="E14" s="11">
        <f>IF($D14="実収入",'月入力'!$E13,"")</f>
      </c>
      <c r="F14" s="11">
        <f>IF($D14="実収入以外の受取",'月入力'!$E13,"")</f>
      </c>
      <c r="G14" s="25"/>
      <c r="H14" s="11">
        <f>IF($D14="実支出以外の支払",'月入力'!$F13,"")</f>
      </c>
      <c r="I14" s="11">
        <f>IF($D14="税金・社会保障費",'月入力'!$F13,"")</f>
      </c>
      <c r="J14" s="11">
        <f>IF($D14="食料",'月入力'!$F13,"")</f>
      </c>
      <c r="K14" s="11">
        <f>IF($D14="住居",'月入力'!$F13,"")</f>
      </c>
      <c r="L14" s="11">
        <f>IF($D14="光熱・水道",'月入力'!$F13,"")</f>
      </c>
      <c r="M14" s="11">
        <f>IF($D14="家具・家事用品",'月入力'!$F13,"")</f>
      </c>
      <c r="N14" s="11">
        <f>IF($D14="被服および履物",'月入力'!$F13,"")</f>
      </c>
      <c r="O14" s="11">
        <f>IF($D14="保健医療",'月入力'!$F13,"")</f>
      </c>
      <c r="P14" s="11">
        <f>IF($D14="交通通信",'月入力'!$F13,"")</f>
      </c>
      <c r="Q14" s="11">
        <f>IF($D14="教育",'月入力'!$F13,"")</f>
      </c>
      <c r="R14" s="11">
        <f>IF($D14="教養娯楽",'月入力'!$F13,"")</f>
      </c>
      <c r="S14" s="11">
        <f>IF($D14="その他",'月入力'!$F13,"")</f>
      </c>
      <c r="T14" s="10">
        <f t="shared" si="0"/>
        <v>0</v>
      </c>
    </row>
    <row r="15" spans="1:20" ht="13.5">
      <c r="A15" s="73"/>
      <c r="B15" s="12">
        <f>IF('月入力'!B14="","",'月入力'!B14)</f>
        <v>11</v>
      </c>
      <c r="C15" s="12" t="str">
        <f>IF('月入力'!C14="","",'月入力'!C14)</f>
        <v>風邪薬</v>
      </c>
      <c r="D15" s="12">
        <f>IF('月入力'!D14="","",'月入力'!D14)</f>
      </c>
      <c r="E15" s="11">
        <f>IF($D15="実収入",'月入力'!$E14,"")</f>
      </c>
      <c r="F15" s="11">
        <f>IF($D15="実収入以外の受取",'月入力'!$E14,"")</f>
      </c>
      <c r="G15" s="25"/>
      <c r="H15" s="11">
        <f>IF($D15="実支出以外の支払",'月入力'!$F14,"")</f>
      </c>
      <c r="I15" s="11">
        <f>IF($D15="税金・社会保障費",'月入力'!$F14,"")</f>
      </c>
      <c r="J15" s="11">
        <f>IF($D15="食料",'月入力'!$F14,"")</f>
      </c>
      <c r="K15" s="11">
        <f>IF($D15="住居",'月入力'!$F14,"")</f>
      </c>
      <c r="L15" s="11">
        <f>IF($D15="光熱・水道",'月入力'!$F14,"")</f>
      </c>
      <c r="M15" s="11">
        <f>IF($D15="家具・家事用品",'月入力'!$F14,"")</f>
      </c>
      <c r="N15" s="11">
        <f>IF($D15="被服および履物",'月入力'!$F14,"")</f>
      </c>
      <c r="O15" s="11">
        <f>IF($D15="保健医療",'月入力'!$F14,"")</f>
      </c>
      <c r="P15" s="11">
        <f>IF($D15="交通通信",'月入力'!$F14,"")</f>
      </c>
      <c r="Q15" s="11">
        <f>IF($D15="教育",'月入力'!$F14,"")</f>
      </c>
      <c r="R15" s="11">
        <f>IF($D15="教養娯楽",'月入力'!$F14,"")</f>
      </c>
      <c r="S15" s="11">
        <f>IF($D15="その他",'月入力'!$F14,"")</f>
      </c>
      <c r="T15" s="10">
        <f t="shared" si="0"/>
        <v>0</v>
      </c>
    </row>
    <row r="16" spans="1:20" ht="13.5">
      <c r="A16" s="73"/>
      <c r="B16" s="12">
        <f>IF('月入力'!B15="","",'月入力'!B15)</f>
        <v>12</v>
      </c>
      <c r="C16" s="12" t="str">
        <f>IF('月入力'!C15="","",'月入力'!C15)</f>
        <v>はがき代</v>
      </c>
      <c r="D16" s="12">
        <f>IF('月入力'!D15="","",'月入力'!D15)</f>
      </c>
      <c r="E16" s="11">
        <f>IF($D16="実収入",'月入力'!$E15,"")</f>
      </c>
      <c r="F16" s="11">
        <f>IF($D16="実収入以外の受取",'月入力'!$E15,"")</f>
      </c>
      <c r="G16" s="25"/>
      <c r="H16" s="11">
        <f>IF($D16="実支出以外の支払",'月入力'!$F15,"")</f>
      </c>
      <c r="I16" s="11">
        <f>IF($D16="税金・社会保障費",'月入力'!$F15,"")</f>
      </c>
      <c r="J16" s="11">
        <f>IF($D16="食料",'月入力'!$F15,"")</f>
      </c>
      <c r="K16" s="11">
        <f>IF($D16="住居",'月入力'!$F15,"")</f>
      </c>
      <c r="L16" s="11">
        <f>IF($D16="光熱・水道",'月入力'!$F15,"")</f>
      </c>
      <c r="M16" s="11">
        <f>IF($D16="家具・家事用品",'月入力'!$F15,"")</f>
      </c>
      <c r="N16" s="11">
        <f>IF($D16="被服および履物",'月入力'!$F15,"")</f>
      </c>
      <c r="O16" s="11">
        <f>IF($D16="保健医療",'月入力'!$F15,"")</f>
      </c>
      <c r="P16" s="11">
        <f>IF($D16="交通通信",'月入力'!$F15,"")</f>
      </c>
      <c r="Q16" s="11">
        <f>IF($D16="教育",'月入力'!$F15,"")</f>
      </c>
      <c r="R16" s="11">
        <f>IF($D16="教養娯楽",'月入力'!$F15,"")</f>
      </c>
      <c r="S16" s="11">
        <f>IF($D16="その他",'月入力'!$F15,"")</f>
      </c>
      <c r="T16" s="10">
        <f t="shared" si="0"/>
        <v>0</v>
      </c>
    </row>
    <row r="17" spans="1:20" ht="13.5">
      <c r="A17" s="73"/>
      <c r="B17" s="12">
        <f>IF('月入力'!B16="","",'月入力'!B16)</f>
        <v>14</v>
      </c>
      <c r="C17" s="12" t="str">
        <f>IF('月入力'!C16="","",'月入力'!C16)</f>
        <v>食費</v>
      </c>
      <c r="D17" s="12">
        <f>IF('月入力'!D16="","",'月入力'!D16)</f>
      </c>
      <c r="E17" s="11">
        <f>IF($D17="実収入",'月入力'!$E16,"")</f>
      </c>
      <c r="F17" s="11">
        <f>IF($D17="実収入以外の受取",'月入力'!$E16,"")</f>
      </c>
      <c r="G17" s="25"/>
      <c r="H17" s="11">
        <f>IF($D17="実支出以外の支払",'月入力'!$F16,"")</f>
      </c>
      <c r="I17" s="11">
        <f>IF($D17="税金・社会保障費",'月入力'!$F16,"")</f>
      </c>
      <c r="J17" s="11">
        <f>IF($D17="食料",'月入力'!$F16,"")</f>
      </c>
      <c r="K17" s="11">
        <f>IF($D17="住居",'月入力'!$F16,"")</f>
      </c>
      <c r="L17" s="11">
        <f>IF($D17="光熱・水道",'月入力'!$F16,"")</f>
      </c>
      <c r="M17" s="11">
        <f>IF($D17="家具・家事用品",'月入力'!$F16,"")</f>
      </c>
      <c r="N17" s="11">
        <f>IF($D17="被服および履物",'月入力'!$F16,"")</f>
      </c>
      <c r="O17" s="11">
        <f>IF($D17="保健医療",'月入力'!$F16,"")</f>
      </c>
      <c r="P17" s="11">
        <f>IF($D17="交通通信",'月入力'!$F16,"")</f>
      </c>
      <c r="Q17" s="11">
        <f>IF($D17="教育",'月入力'!$F16,"")</f>
      </c>
      <c r="R17" s="11">
        <f>IF($D17="教養娯楽",'月入力'!$F16,"")</f>
      </c>
      <c r="S17" s="11">
        <f>IF($D17="その他",'月入力'!$F16,"")</f>
      </c>
      <c r="T17" s="10">
        <f t="shared" si="0"/>
        <v>0</v>
      </c>
    </row>
    <row r="18" spans="1:20" ht="13.5">
      <c r="A18" s="73"/>
      <c r="B18" s="12">
        <f>IF('月入力'!B17="","",'月入力'!B17)</f>
        <v>15</v>
      </c>
      <c r="C18" s="12" t="str">
        <f>IF('月入力'!C17="","",'月入力'!C17)</f>
        <v>＊＊様の出産祝い</v>
      </c>
      <c r="D18" s="12">
        <f>IF('月入力'!D17="","",'月入力'!D17)</f>
      </c>
      <c r="E18" s="11">
        <f>IF($D18="実収入",'月入力'!$E17,"")</f>
      </c>
      <c r="F18" s="11">
        <f>IF($D18="実収入以外の受取",'月入力'!$E17,"")</f>
      </c>
      <c r="G18" s="25"/>
      <c r="H18" s="11">
        <f>IF($D18="実支出以外の支払",'月入力'!$F17,"")</f>
      </c>
      <c r="I18" s="11">
        <f>IF($D18="税金・社会保障費",'月入力'!$F17,"")</f>
      </c>
      <c r="J18" s="11">
        <f>IF($D18="食料",'月入力'!$F17,"")</f>
      </c>
      <c r="K18" s="11">
        <f>IF($D18="住居",'月入力'!$F17,"")</f>
      </c>
      <c r="L18" s="11">
        <f>IF($D18="光熱・水道",'月入力'!$F17,"")</f>
      </c>
      <c r="M18" s="11">
        <f>IF($D18="家具・家事用品",'月入力'!$F17,"")</f>
      </c>
      <c r="N18" s="11">
        <f>IF($D18="被服および履物",'月入力'!$F17,"")</f>
      </c>
      <c r="O18" s="11">
        <f>IF($D18="保健医療",'月入力'!$F17,"")</f>
      </c>
      <c r="P18" s="11">
        <f>IF($D18="交通通信",'月入力'!$F17,"")</f>
      </c>
      <c r="Q18" s="11">
        <f>IF($D18="教育",'月入力'!$F17,"")</f>
      </c>
      <c r="R18" s="11">
        <f>IF($D18="教養娯楽",'月入力'!$F17,"")</f>
      </c>
      <c r="S18" s="11">
        <f>IF($D18="その他",'月入力'!$F17,"")</f>
      </c>
      <c r="T18" s="10">
        <f t="shared" si="0"/>
        <v>0</v>
      </c>
    </row>
    <row r="19" spans="1:20" ht="13.5">
      <c r="A19" s="73"/>
      <c r="B19" s="12">
        <f>IF('月入力'!B18="","",'月入力'!B18)</f>
        <v>18</v>
      </c>
      <c r="C19" s="12" t="str">
        <f>IF('月入力'!C18="","",'月入力'!C18)</f>
        <v>スチールラック</v>
      </c>
      <c r="D19" s="12">
        <f>IF('月入力'!D18="","",'月入力'!D18)</f>
      </c>
      <c r="E19" s="11">
        <f>IF($D19="実収入",'月入力'!$E18,"")</f>
      </c>
      <c r="F19" s="11">
        <f>IF($D19="実収入以外の受取",'月入力'!$E18,"")</f>
      </c>
      <c r="G19" s="25"/>
      <c r="H19" s="11">
        <f>IF($D19="実支出以外の支払",'月入力'!$F18,"")</f>
      </c>
      <c r="I19" s="11">
        <f>IF($D19="税金・社会保障費",'月入力'!$F18,"")</f>
      </c>
      <c r="J19" s="11">
        <f>IF($D19="食料",'月入力'!$F18,"")</f>
      </c>
      <c r="K19" s="11">
        <f>IF($D19="住居",'月入力'!$F18,"")</f>
      </c>
      <c r="L19" s="11">
        <f>IF($D19="光熱・水道",'月入力'!$F18,"")</f>
      </c>
      <c r="M19" s="11">
        <f>IF($D19="家具・家事用品",'月入力'!$F18,"")</f>
      </c>
      <c r="N19" s="11">
        <f>IF($D19="被服および履物",'月入力'!$F18,"")</f>
      </c>
      <c r="O19" s="11">
        <f>IF($D19="保健医療",'月入力'!$F18,"")</f>
      </c>
      <c r="P19" s="11">
        <f>IF($D19="交通通信",'月入力'!$F18,"")</f>
      </c>
      <c r="Q19" s="11">
        <f>IF($D19="教育",'月入力'!$F18,"")</f>
      </c>
      <c r="R19" s="11">
        <f>IF($D19="教養娯楽",'月入力'!$F18,"")</f>
      </c>
      <c r="S19" s="11">
        <f>IF($D19="その他",'月入力'!$F18,"")</f>
      </c>
      <c r="T19" s="10">
        <f t="shared" si="0"/>
        <v>0</v>
      </c>
    </row>
    <row r="20" spans="1:20" ht="13.5">
      <c r="A20" s="73"/>
      <c r="B20" s="12">
        <f>IF('月入力'!B19="","",'月入力'!B19)</f>
      </c>
      <c r="C20" s="12">
        <f>IF('月入力'!C19="","",'月入力'!C19)</f>
      </c>
      <c r="D20" s="12">
        <f>IF('月入力'!D19="","",'月入力'!D19)</f>
      </c>
      <c r="E20" s="11">
        <f>IF($D20="実収入",'月入力'!$E19,"")</f>
      </c>
      <c r="F20" s="11">
        <f>IF($D20="実収入以外の受取",'月入力'!$E19,"")</f>
      </c>
      <c r="G20" s="25"/>
      <c r="H20" s="11">
        <f>IF($D20="実支出以外の支払",'月入力'!$F19,"")</f>
      </c>
      <c r="I20" s="11">
        <f>IF($D20="税金・社会保障費",'月入力'!$F19,"")</f>
      </c>
      <c r="J20" s="11">
        <f>IF($D20="食料",'月入力'!$F19,"")</f>
      </c>
      <c r="K20" s="11">
        <f>IF($D20="住居",'月入力'!$F19,"")</f>
      </c>
      <c r="L20" s="11">
        <f>IF($D20="光熱・水道",'月入力'!$F19,"")</f>
      </c>
      <c r="M20" s="11">
        <f>IF($D20="家具・家事用品",'月入力'!$F19,"")</f>
      </c>
      <c r="N20" s="11">
        <f>IF($D20="被服および履物",'月入力'!$F19,"")</f>
      </c>
      <c r="O20" s="11">
        <f>IF($D20="保健医療",'月入力'!$F19,"")</f>
      </c>
      <c r="P20" s="11">
        <f>IF($D20="交通通信",'月入力'!$F19,"")</f>
      </c>
      <c r="Q20" s="11">
        <f>IF($D20="教育",'月入力'!$F19,"")</f>
      </c>
      <c r="R20" s="11">
        <f>IF($D20="教養娯楽",'月入力'!$F19,"")</f>
      </c>
      <c r="S20" s="11">
        <f>IF($D20="その他",'月入力'!$F19,"")</f>
      </c>
      <c r="T20" s="10">
        <f t="shared" si="0"/>
      </c>
    </row>
    <row r="21" spans="1:20" ht="14.25" thickBot="1">
      <c r="A21" s="74"/>
      <c r="B21" s="16">
        <f>IF('月入力'!B19="","",'月入力'!B19)</f>
      </c>
      <c r="C21" s="17">
        <f>IF('月入力'!C19="","",'月入力'!C19)</f>
      </c>
      <c r="D21" s="17">
        <f>IF('月入力'!D19="","",'月入力'!D19)</f>
      </c>
      <c r="E21" s="18">
        <f>IF($D21="実収入",'月入力'!$E19,"")</f>
      </c>
      <c r="F21" s="18">
        <f>IF($D21="実収入以外の受取",'月入力'!$E19,"")</f>
      </c>
      <c r="G21" s="26"/>
      <c r="H21" s="18">
        <f>IF($D21="実支出以外の支払",'月入力'!$F19,"")</f>
      </c>
      <c r="I21" s="18">
        <f>IF($D21="税金・社会保障費",'月入力'!$F19,"")</f>
      </c>
      <c r="J21" s="18">
        <f>IF($D21="食料",'月入力'!$F19,"")</f>
      </c>
      <c r="K21" s="18">
        <f>IF($D21="住居",'月入力'!$F19,"")</f>
      </c>
      <c r="L21" s="18">
        <f>IF($D21="光熱・水道",'月入力'!$F19,"")</f>
      </c>
      <c r="M21" s="18">
        <f>IF($D21="家具・家事用品",'月入力'!$F19,"")</f>
      </c>
      <c r="N21" s="18">
        <f>IF($D21="被服および履物",'月入力'!$F19,"")</f>
      </c>
      <c r="O21" s="18">
        <f>IF($D21="保健医療",'月入力'!$F19,"")</f>
      </c>
      <c r="P21" s="18">
        <f>IF($D21="交通通信",'月入力'!$F19,"")</f>
      </c>
      <c r="Q21" s="18">
        <f>IF($D21="教育",'月入力'!$F19,"")</f>
      </c>
      <c r="R21" s="18">
        <f>IF($D21="教養娯楽",'月入力'!$F19,"")</f>
      </c>
      <c r="S21" s="18">
        <f>IF($D21="その他",'月入力'!$F19,"")</f>
      </c>
      <c r="T21" s="19">
        <f>IF(C21="","",T19+SUM(E21:F21)-SUM(H21:S21))</f>
      </c>
    </row>
    <row r="22" spans="1:20" ht="14.25" thickTop="1">
      <c r="A22" s="72" t="s">
        <v>71</v>
      </c>
      <c r="B22" s="15">
        <f>IF('月入力'!I4="","",'月入力'!I4)</f>
        <v>25</v>
      </c>
      <c r="C22" s="12" t="str">
        <f>IF('月入力'!J4="","",'月入力'!J4)</f>
        <v>前月からの繰り越し</v>
      </c>
      <c r="D22" s="12">
        <f>IF('月入力'!K4="","",'月入力'!K4)</f>
      </c>
      <c r="E22" s="11">
        <f>IF($D22="実収入",'月入力'!$L4,"")</f>
      </c>
      <c r="F22" s="11">
        <f>IF($D22="実収入以外の受取",'月入力'!$L4,"")</f>
      </c>
      <c r="G22" s="25">
        <f>IF($D22="預貯金→現金",'月入力'!$M4,"")</f>
      </c>
      <c r="H22" s="11">
        <f>IF($D22="実支出以外の支払",'月入力'!$M4,"")</f>
      </c>
      <c r="I22" s="11">
        <f>IF($D22="税金・社会保障費",'月入力'!$M4,"")</f>
      </c>
      <c r="J22" s="11">
        <f>IF($D22="食料",'月入力'!$M4,"")</f>
      </c>
      <c r="K22" s="11">
        <f>IF($D22="住居",'月入力'!$M4,"")</f>
      </c>
      <c r="L22" s="11">
        <f>IF($D22="光熱・水道",'月入力'!$M4,"")</f>
      </c>
      <c r="M22" s="11">
        <f>IF($D22="家具・家事用品",'月入力'!$M4,"")</f>
      </c>
      <c r="N22" s="11">
        <f>IF($D22="被服および履物",'月入力'!M4,"")</f>
      </c>
      <c r="O22" s="11">
        <f>IF($D22="保健医療",'月入力'!$M4,"")</f>
      </c>
      <c r="P22" s="11">
        <f>IF($D22="交通通信",'月入力'!$M4,"")</f>
      </c>
      <c r="Q22" s="11">
        <f>IF($D22="教育",'月入力'!$M4,"")</f>
      </c>
      <c r="R22" s="11">
        <f>IF($D22="教養娯楽",'月入力'!$M4,"")</f>
      </c>
      <c r="S22" s="11">
        <f>IF($D22="その他",'月入力'!$M4,"")</f>
      </c>
      <c r="T22" s="9">
        <f>SUM(E22:F22)-SUM(G22:S22)</f>
        <v>0</v>
      </c>
    </row>
    <row r="23" spans="1:20" ht="13.5">
      <c r="A23" s="73"/>
      <c r="B23" s="14">
        <f>IF('月入力'!I5="","",'月入力'!I5)</f>
        <v>25</v>
      </c>
      <c r="C23" s="12" t="str">
        <f>IF('月入力'!J5="","",'月入力'!J5)</f>
        <v>給料</v>
      </c>
      <c r="D23" s="12">
        <f>IF('月入力'!K5="","",'月入力'!K5)</f>
      </c>
      <c r="E23" s="11">
        <f>IF($D23="実収入",'月入力'!$L5,"")</f>
      </c>
      <c r="F23" s="11">
        <f>IF($D23="実収入以外の受取",'月入力'!$L5,"")</f>
      </c>
      <c r="G23" s="25">
        <f>IF($D23="預貯金→現金",'月入力'!$M5,"")</f>
      </c>
      <c r="H23" s="11">
        <f>IF($D23="実支出以外の支払",'月入力'!$M5,"")</f>
      </c>
      <c r="I23" s="11">
        <f>IF($D23="税金・社会保障費",'月入力'!$M5,"")</f>
      </c>
      <c r="J23" s="11">
        <f>IF($D23="食料",'月入力'!$M5,"")</f>
      </c>
      <c r="K23" s="11">
        <f>IF($D23="住居",'月入力'!$M5,"")</f>
      </c>
      <c r="L23" s="11">
        <f>IF($D23="光熱・水道",'月入力'!$M5,"")</f>
      </c>
      <c r="M23" s="11">
        <f>IF($D23="家具・家事用品",'月入力'!$M5,"")</f>
      </c>
      <c r="N23" s="11">
        <f>IF($D23="被服および履物",'月入力'!M5,"")</f>
      </c>
      <c r="O23" s="11">
        <f>IF($D23="保健医療",'月入力'!$M5,"")</f>
      </c>
      <c r="P23" s="11">
        <f>IF($D23="交通通信",'月入力'!$M5,"")</f>
      </c>
      <c r="Q23" s="11">
        <f>IF($D23="教育",'月入力'!$M5,"")</f>
      </c>
      <c r="R23" s="11">
        <f>IF($D23="教養娯楽",'月入力'!$M5,"")</f>
      </c>
      <c r="S23" s="11">
        <f>IF($D23="その他",'月入力'!$M5,"")</f>
      </c>
      <c r="T23" s="10">
        <f>IF(C23="","",T22+SUM(E23:F23)-SUM(G23:S23))</f>
        <v>0</v>
      </c>
    </row>
    <row r="24" spans="1:20" ht="13.5">
      <c r="A24" s="73"/>
      <c r="B24" s="14">
        <f>IF('月入力'!I6="","",'月入力'!I6)</f>
        <v>25</v>
      </c>
      <c r="C24" s="12" t="str">
        <f>IF('月入力'!J6="","",'月入力'!J6)</f>
        <v>税金</v>
      </c>
      <c r="D24" s="12">
        <f>IF('月入力'!K6="","",'月入力'!K6)</f>
      </c>
      <c r="E24" s="11">
        <f>IF($D24="実収入",'月入力'!$L6,"")</f>
      </c>
      <c r="F24" s="11">
        <f>IF($D24="実収入以外の受取",'月入力'!$L6,"")</f>
      </c>
      <c r="G24" s="25">
        <f>IF($D24="預貯金→現金",'月入力'!$M6,"")</f>
      </c>
      <c r="H24" s="11">
        <f>IF($D24="実支出以外の支払",'月入力'!$M6,"")</f>
      </c>
      <c r="I24" s="11">
        <f>IF($D24="税金・社会保障費",'月入力'!$M6,"")</f>
      </c>
      <c r="J24" s="11">
        <f>IF($D24="食料",'月入力'!$M6,"")</f>
      </c>
      <c r="K24" s="11">
        <f>IF($D24="住居",'月入力'!$M6,"")</f>
      </c>
      <c r="L24" s="11">
        <f>IF($D24="光熱・水道",'月入力'!$M6,"")</f>
      </c>
      <c r="M24" s="11">
        <f>IF($D24="家具・家事用品",'月入力'!$M6,"")</f>
      </c>
      <c r="N24" s="11">
        <f>IF($D24="被服および履物",'月入力'!M6,"")</f>
      </c>
      <c r="O24" s="11">
        <f>IF($D24="保健医療",'月入力'!$M6,"")</f>
      </c>
      <c r="P24" s="11">
        <f>IF($D24="交通通信",'月入力'!$M6,"")</f>
      </c>
      <c r="Q24" s="11">
        <f>IF($D24="教育",'月入力'!$M6,"")</f>
      </c>
      <c r="R24" s="11">
        <f>IF($D24="教養娯楽",'月入力'!$M6,"")</f>
      </c>
      <c r="S24" s="11">
        <f>IF($D24="その他",'月入力'!$M6,"")</f>
      </c>
      <c r="T24" s="10">
        <f aca="true" t="shared" si="1" ref="T24:T35">IF(C24="","",T23+SUM(E24:F24)-SUM(G24:S24))</f>
        <v>0</v>
      </c>
    </row>
    <row r="25" spans="1:20" ht="13.5">
      <c r="A25" s="73"/>
      <c r="B25" s="14">
        <f>IF('月入力'!I7="","",'月入力'!I7)</f>
        <v>25</v>
      </c>
      <c r="C25" s="12" t="str">
        <f>IF('月入力'!J7="","",'月入力'!J7)</f>
        <v>社会保険料</v>
      </c>
      <c r="D25" s="12">
        <f>IF('月入力'!K7="","",'月入力'!K7)</f>
      </c>
      <c r="E25" s="11">
        <f>IF($D25="実収入",'月入力'!$L7,"")</f>
      </c>
      <c r="F25" s="11">
        <f>IF($D25="実収入以外の受取",'月入力'!$L7,"")</f>
      </c>
      <c r="G25" s="25">
        <f>IF($D25="預貯金→現金",'月入力'!$M7,"")</f>
      </c>
      <c r="H25" s="11">
        <f>IF($D25="実支出以外の支払",'月入力'!$M7,"")</f>
      </c>
      <c r="I25" s="11">
        <f>IF($D25="税金・社会保障費",'月入力'!$M7,"")</f>
      </c>
      <c r="J25" s="11">
        <f>IF($D25="食料",'月入力'!$M7,"")</f>
      </c>
      <c r="K25" s="11">
        <f>IF($D25="住居",'月入力'!$M7,"")</f>
      </c>
      <c r="L25" s="11">
        <f>IF($D25="光熱・水道",'月入力'!$M7,"")</f>
      </c>
      <c r="M25" s="11">
        <f>IF($D25="家具・家事用品",'月入力'!$M7,"")</f>
      </c>
      <c r="N25" s="11">
        <f>IF($D25="被服および履物",'月入力'!M7,"")</f>
      </c>
      <c r="O25" s="11">
        <f>IF($D25="保健医療",'月入力'!$M7,"")</f>
      </c>
      <c r="P25" s="11">
        <f>IF($D25="交通通信",'月入力'!$M7,"")</f>
      </c>
      <c r="Q25" s="11">
        <f>IF($D25="教育",'月入力'!$M7,"")</f>
      </c>
      <c r="R25" s="11">
        <f>IF($D25="教養娯楽",'月入力'!$M7,"")</f>
      </c>
      <c r="S25" s="11">
        <f>IF($D25="その他",'月入力'!$M7,"")</f>
      </c>
      <c r="T25" s="10">
        <f t="shared" si="1"/>
        <v>0</v>
      </c>
    </row>
    <row r="26" spans="1:20" ht="13.5">
      <c r="A26" s="73"/>
      <c r="B26" s="14">
        <f>IF('月入力'!I8="","",'月入力'!I8)</f>
        <v>26</v>
      </c>
      <c r="C26" s="12" t="str">
        <f>IF('月入力'!J8="","",'月入力'!J8)</f>
        <v>預金引き出し</v>
      </c>
      <c r="D26" s="12">
        <f>IF('月入力'!K8="","",'月入力'!K8)</f>
      </c>
      <c r="E26" s="11">
        <f>IF($D26="実収入",'月入力'!$L8,"")</f>
      </c>
      <c r="F26" s="11">
        <f>IF($D26="実収入以外の受取",'月入力'!$L8,"")</f>
      </c>
      <c r="G26" s="25">
        <f>IF($D26="預貯金→現金",'月入力'!$M8,"")</f>
      </c>
      <c r="H26" s="11">
        <f>IF($D26="実支出以外の支払",'月入力'!$M8,"")</f>
      </c>
      <c r="I26" s="11">
        <f>IF($D26="税金・社会保障費",'月入力'!$M8,"")</f>
      </c>
      <c r="J26" s="11">
        <f>IF($D26="食料",'月入力'!$M8,"")</f>
      </c>
      <c r="K26" s="11">
        <f>IF($D26="住居",'月入力'!$M8,"")</f>
      </c>
      <c r="L26" s="11">
        <f>IF($D26="光熱・水道",'月入力'!$M8,"")</f>
      </c>
      <c r="M26" s="11">
        <f>IF($D26="家具・家事用品",'月入力'!$M8,"")</f>
      </c>
      <c r="N26" s="11">
        <f>IF($D26="被服および履物",'月入力'!M8,"")</f>
      </c>
      <c r="O26" s="11">
        <f>IF($D26="保健医療",'月入力'!$M8,"")</f>
      </c>
      <c r="P26" s="11">
        <f>IF($D26="交通通信",'月入力'!$M8,"")</f>
      </c>
      <c r="Q26" s="11">
        <f>IF($D26="教育",'月入力'!$M8,"")</f>
      </c>
      <c r="R26" s="11">
        <f>IF($D26="教養娯楽",'月入力'!$M8,"")</f>
      </c>
      <c r="S26" s="11">
        <f>IF($D26="その他",'月入力'!$M8,"")</f>
      </c>
      <c r="T26" s="10">
        <f t="shared" si="1"/>
        <v>0</v>
      </c>
    </row>
    <row r="27" spans="1:20" ht="13.5">
      <c r="A27" s="73"/>
      <c r="B27" s="14">
        <f>IF('月入力'!I9="","",'月入力'!I9)</f>
        <v>26</v>
      </c>
      <c r="C27" s="12" t="str">
        <f>IF('月入力'!J9="","",'月入力'!J9)</f>
        <v>新聞代</v>
      </c>
      <c r="D27" s="12">
        <f>IF('月入力'!K9="","",'月入力'!K9)</f>
      </c>
      <c r="E27" s="11">
        <f>IF($D27="実収入",'月入力'!$L9,"")</f>
      </c>
      <c r="F27" s="11">
        <f>IF($D27="実収入以外の受取",'月入力'!$L9,"")</f>
      </c>
      <c r="G27" s="25">
        <f>IF($D27="預貯金→現金",'月入力'!$M9,"")</f>
      </c>
      <c r="H27" s="11">
        <f>IF($D27="実支出以外の支払",'月入力'!$M9,"")</f>
      </c>
      <c r="I27" s="11">
        <f>IF($D27="税金・社会保障費",'月入力'!$M9,"")</f>
      </c>
      <c r="J27" s="11">
        <f>IF($D27="食料",'月入力'!$M9,"")</f>
      </c>
      <c r="K27" s="11">
        <f>IF($D27="住居",'月入力'!$M9,"")</f>
      </c>
      <c r="L27" s="11">
        <f>IF($D27="光熱・水道",'月入力'!$M9,"")</f>
      </c>
      <c r="M27" s="11">
        <f>IF($D27="家具・家事用品",'月入力'!$M9,"")</f>
      </c>
      <c r="N27" s="11">
        <f>IF($D27="被服および履物",'月入力'!M9,"")</f>
      </c>
      <c r="O27" s="11">
        <f>IF($D27="保健医療",'月入力'!$M9,"")</f>
      </c>
      <c r="P27" s="11">
        <f>IF($D27="交通通信",'月入力'!$M9,"")</f>
      </c>
      <c r="Q27" s="11">
        <f>IF($D27="教育",'月入力'!$M9,"")</f>
      </c>
      <c r="R27" s="11">
        <f>IF($D27="教養娯楽",'月入力'!$M9,"")</f>
      </c>
      <c r="S27" s="11">
        <f>IF($D27="その他",'月入力'!$M9,"")</f>
      </c>
      <c r="T27" s="10">
        <f t="shared" si="1"/>
        <v>0</v>
      </c>
    </row>
    <row r="28" spans="1:20" ht="13.5">
      <c r="A28" s="73"/>
      <c r="B28" s="14">
        <f>IF('月入力'!I10="","",'月入力'!I10)</f>
        <v>26</v>
      </c>
      <c r="C28" s="12" t="str">
        <f>IF('月入力'!J10="","",'月入力'!J10)</f>
        <v>靴（ABCカード）</v>
      </c>
      <c r="D28" s="12">
        <f>IF('月入力'!K10="","",'月入力'!K10)</f>
      </c>
      <c r="E28" s="11">
        <f>IF($D28="実収入",'月入力'!$L10,"")</f>
      </c>
      <c r="F28" s="11">
        <f>IF($D28="実収入以外の受取",'月入力'!$L10,"")</f>
      </c>
      <c r="G28" s="25">
        <f>IF($D28="預貯金→現金",'月入力'!$M10,"")</f>
      </c>
      <c r="H28" s="11">
        <f>IF($D28="実支出以外の支払",'月入力'!$M10,"")</f>
      </c>
      <c r="I28" s="11">
        <f>IF($D28="税金・社会保障費",'月入力'!$M10,"")</f>
      </c>
      <c r="J28" s="11">
        <f>IF($D28="食料",'月入力'!$M10,"")</f>
      </c>
      <c r="K28" s="11">
        <f>IF($D28="住居",'月入力'!$M10,"")</f>
      </c>
      <c r="L28" s="11">
        <f>IF($D28="光熱・水道",'月入力'!$M10,"")</f>
      </c>
      <c r="M28" s="11">
        <f>IF($D28="家具・家事用品",'月入力'!$M10,"")</f>
      </c>
      <c r="N28" s="11">
        <f>IF($D28="被服および履物",'月入力'!M10,"")</f>
      </c>
      <c r="O28" s="11">
        <f>IF($D28="保健医療",'月入力'!$M10,"")</f>
      </c>
      <c r="P28" s="11">
        <f>IF($D28="交通通信",'月入力'!$M10,"")</f>
      </c>
      <c r="Q28" s="11">
        <f>IF($D28="教育",'月入力'!$M10,"")</f>
      </c>
      <c r="R28" s="11">
        <f>IF($D28="教養娯楽",'月入力'!$M10,"")</f>
      </c>
      <c r="S28" s="11">
        <f>IF($D28="その他",'月入力'!$M10,"")</f>
      </c>
      <c r="T28" s="10">
        <f t="shared" si="1"/>
        <v>0</v>
      </c>
    </row>
    <row r="29" spans="1:20" ht="13.5">
      <c r="A29" s="73"/>
      <c r="B29" s="14">
        <f>IF('月入力'!I11="","",'月入力'!I11)</f>
        <v>27</v>
      </c>
      <c r="C29" s="12" t="str">
        <f>IF('月入力'!J11="","",'月入力'!J11)</f>
        <v>家賃</v>
      </c>
      <c r="D29" s="12">
        <f>IF('月入力'!K11="","",'月入力'!K11)</f>
      </c>
      <c r="E29" s="11">
        <f>IF($D29="実収入",'月入力'!$L11,"")</f>
      </c>
      <c r="F29" s="11">
        <f>IF($D29="実収入以外の受取",'月入力'!$L11,"")</f>
      </c>
      <c r="G29" s="25">
        <f>IF($D29="預貯金→現金",'月入力'!$M11,"")</f>
      </c>
      <c r="H29" s="11">
        <f>IF($D29="実支出以外の支払",'月入力'!$M11,"")</f>
      </c>
      <c r="I29" s="11">
        <f>IF($D29="税金・社会保障費",'月入力'!$M11,"")</f>
      </c>
      <c r="J29" s="11">
        <f>IF($D29="食料",'月入力'!$M11,"")</f>
      </c>
      <c r="K29" s="11">
        <f>IF($D29="住居",'月入力'!$M11,"")</f>
      </c>
      <c r="L29" s="11">
        <f>IF($D29="光熱・水道",'月入力'!$M11,"")</f>
      </c>
      <c r="M29" s="11">
        <f>IF($D29="家具・家事用品",'月入力'!$M11,"")</f>
      </c>
      <c r="N29" s="11">
        <f>IF($D29="被服および履物",'月入力'!M11,"")</f>
      </c>
      <c r="O29" s="11">
        <f>IF($D29="保健医療",'月入力'!$M11,"")</f>
      </c>
      <c r="P29" s="11">
        <f>IF($D29="交通通信",'月入力'!$M11,"")</f>
      </c>
      <c r="Q29" s="11">
        <f>IF($D29="教育",'月入力'!$M11,"")</f>
      </c>
      <c r="R29" s="11">
        <f>IF($D29="教養娯楽",'月入力'!$M11,"")</f>
      </c>
      <c r="S29" s="11">
        <f>IF($D29="その他",'月入力'!$M11,"")</f>
      </c>
      <c r="T29" s="10">
        <f t="shared" si="1"/>
        <v>0</v>
      </c>
    </row>
    <row r="30" spans="1:20" ht="13.5">
      <c r="A30" s="73"/>
      <c r="B30" s="14">
        <f>IF('月入力'!I12="","",'月入力'!I12)</f>
        <v>8</v>
      </c>
      <c r="C30" s="12" t="str">
        <f>IF('月入力'!J12="","",'月入力'!J12)</f>
        <v>水道代</v>
      </c>
      <c r="D30" s="12">
        <f>IF('月入力'!K12="","",'月入力'!K12)</f>
      </c>
      <c r="E30" s="11">
        <f>IF($D30="実収入",'月入力'!$L12,"")</f>
      </c>
      <c r="F30" s="11">
        <f>IF($D30="実収入以外の受取",'月入力'!$L12,"")</f>
      </c>
      <c r="G30" s="25">
        <f>IF($D30="預貯金→現金",'月入力'!$M12,"")</f>
      </c>
      <c r="H30" s="11">
        <f>IF($D30="実支出以外の支払",'月入力'!$M12,"")</f>
      </c>
      <c r="I30" s="11">
        <f>IF($D30="税金・社会保障費",'月入力'!$M12,"")</f>
      </c>
      <c r="J30" s="11">
        <f>IF($D30="食料",'月入力'!$M12,"")</f>
      </c>
      <c r="K30" s="11">
        <f>IF($D30="住居",'月入力'!$M12,"")</f>
      </c>
      <c r="L30" s="11">
        <f>IF($D30="光熱・水道",'月入力'!$M12,"")</f>
      </c>
      <c r="M30" s="11">
        <f>IF($D30="家具・家事用品",'月入力'!$M12,"")</f>
      </c>
      <c r="N30" s="11">
        <f>IF($D30="被服および履物",'月入力'!M12,"")</f>
      </c>
      <c r="O30" s="11">
        <f>IF($D30="保健医療",'月入力'!$M12,"")</f>
      </c>
      <c r="P30" s="11">
        <f>IF($D30="交通通信",'月入力'!$M12,"")</f>
      </c>
      <c r="Q30" s="11">
        <f>IF($D30="教育",'月入力'!$M12,"")</f>
      </c>
      <c r="R30" s="11">
        <f>IF($D30="教養娯楽",'月入力'!$M12,"")</f>
      </c>
      <c r="S30" s="11">
        <f>IF($D30="その他",'月入力'!$M12,"")</f>
      </c>
      <c r="T30" s="10">
        <f t="shared" si="1"/>
        <v>0</v>
      </c>
    </row>
    <row r="31" spans="1:20" ht="13.5">
      <c r="A31" s="73"/>
      <c r="B31" s="14">
        <f>IF('月入力'!I13="","",'月入力'!I13)</f>
        <v>10</v>
      </c>
      <c r="C31" s="12" t="str">
        <f>IF('月入力'!J13="","",'月入力'!J13)</f>
        <v>電気代</v>
      </c>
      <c r="D31" s="12">
        <f>IF('月入力'!K13="","",'月入力'!K13)</f>
      </c>
      <c r="E31" s="11">
        <f>IF($D31="実収入",'月入力'!$L13,"")</f>
      </c>
      <c r="F31" s="11">
        <f>IF($D31="実収入以外の受取",'月入力'!$L13,"")</f>
      </c>
      <c r="G31" s="25">
        <f>IF($D31="預貯金→現金",'月入力'!$M13,"")</f>
      </c>
      <c r="H31" s="11">
        <f>IF($D31="実支出以外の支払",'月入力'!$M13,"")</f>
      </c>
      <c r="I31" s="11">
        <f>IF($D31="税金・社会保障費",'月入力'!$M13,"")</f>
      </c>
      <c r="J31" s="11">
        <f>IF($D31="食料",'月入力'!$M13,"")</f>
      </c>
      <c r="K31" s="11">
        <f>IF($D31="住居",'月入力'!$M13,"")</f>
      </c>
      <c r="L31" s="11">
        <f>IF($D31="光熱・水道",'月入力'!$M13,"")</f>
      </c>
      <c r="M31" s="11">
        <f>IF($D31="家具・家事用品",'月入力'!$M13,"")</f>
      </c>
      <c r="N31" s="11">
        <f>IF($D31="被服および履物",'月入力'!M13,"")</f>
      </c>
      <c r="O31" s="11">
        <f>IF($D31="保健医療",'月入力'!$M13,"")</f>
      </c>
      <c r="P31" s="11">
        <f>IF($D31="交通通信",'月入力'!$M13,"")</f>
      </c>
      <c r="Q31" s="11">
        <f>IF($D31="教育",'月入力'!$M13,"")</f>
      </c>
      <c r="R31" s="11">
        <f>IF($D31="教養娯楽",'月入力'!$M13,"")</f>
      </c>
      <c r="S31" s="11">
        <f>IF($D31="その他",'月入力'!$M13,"")</f>
      </c>
      <c r="T31" s="10">
        <f t="shared" si="1"/>
        <v>0</v>
      </c>
    </row>
    <row r="32" spans="1:20" ht="13.5">
      <c r="A32" s="73"/>
      <c r="B32" s="14">
        <f>IF('月入力'!I14="","",'月入力'!I14)</f>
        <v>10</v>
      </c>
      <c r="C32" s="12" t="str">
        <f>IF('月入力'!J14="","",'月入力'!J14)</f>
        <v>生命保険料</v>
      </c>
      <c r="D32" s="12">
        <f>IF('月入力'!K14="","",'月入力'!K14)</f>
      </c>
      <c r="E32" s="11">
        <f>IF($D32="実収入",'月入力'!$L14,"")</f>
      </c>
      <c r="F32" s="11">
        <f>IF($D32="実収入以外の受取",'月入力'!$L14,"")</f>
      </c>
      <c r="G32" s="25">
        <f>IF($D32="預貯金→現金",'月入力'!$M14,"")</f>
      </c>
      <c r="H32" s="11">
        <f>IF($D32="実支出以外の支払",'月入力'!$M14,"")</f>
      </c>
      <c r="I32" s="11">
        <f>IF($D32="税金・社会保障費",'月入力'!$M14,"")</f>
      </c>
      <c r="J32" s="11">
        <f>IF($D32="食料",'月入力'!$M14,"")</f>
      </c>
      <c r="K32" s="11">
        <f>IF($D32="住居",'月入力'!$M14,"")</f>
      </c>
      <c r="L32" s="11">
        <f>IF($D32="光熱・水道",'月入力'!$M14,"")</f>
      </c>
      <c r="M32" s="11">
        <f>IF($D32="家具・家事用品",'月入力'!$M14,"")</f>
      </c>
      <c r="N32" s="11">
        <f>IF($D32="被服および履物",'月入力'!M14,"")</f>
      </c>
      <c r="O32" s="11">
        <f>IF($D32="保健医療",'月入力'!$M14,"")</f>
      </c>
      <c r="P32" s="11">
        <f>IF($D32="交通通信",'月入力'!$M14,"")</f>
      </c>
      <c r="Q32" s="11">
        <f>IF($D32="教育",'月入力'!$M14,"")</f>
      </c>
      <c r="R32" s="11">
        <f>IF($D32="教養娯楽",'月入力'!$M14,"")</f>
      </c>
      <c r="S32" s="11">
        <f>IF($D32="その他",'月入力'!$M14,"")</f>
      </c>
      <c r="T32" s="10">
        <f t="shared" si="1"/>
        <v>0</v>
      </c>
    </row>
    <row r="33" spans="1:20" ht="13.5">
      <c r="A33" s="73"/>
      <c r="B33" s="14">
        <f>IF('月入力'!I15="","",'月入力'!I15)</f>
        <v>15</v>
      </c>
      <c r="C33" s="12" t="str">
        <f>IF('月入力'!J15="","",'月入力'!J15)</f>
        <v>食費（共同購入）</v>
      </c>
      <c r="D33" s="12">
        <f>IF('月入力'!K15="","",'月入力'!K15)</f>
      </c>
      <c r="E33" s="11">
        <f>IF($D33="実収入",'月入力'!$L15,"")</f>
      </c>
      <c r="F33" s="11">
        <f>IF($D33="実収入以外の受取",'月入力'!$L15,"")</f>
      </c>
      <c r="G33" s="25">
        <f>IF($D33="預貯金→現金",'月入力'!$M15,"")</f>
      </c>
      <c r="H33" s="11">
        <f>IF($D33="実支出以外の支払",'月入力'!$M15,"")</f>
      </c>
      <c r="I33" s="11">
        <f>IF($D33="税金・社会保障費",'月入力'!$M15,"")</f>
      </c>
      <c r="J33" s="11">
        <f>IF($D33="食料",'月入力'!$M15,"")</f>
      </c>
      <c r="K33" s="11">
        <f>IF($D33="住居",'月入力'!$M15,"")</f>
      </c>
      <c r="L33" s="11">
        <f>IF($D33="光熱・水道",'月入力'!$M15,"")</f>
      </c>
      <c r="M33" s="11">
        <f>IF($D33="家具・家事用品",'月入力'!$M15,"")</f>
      </c>
      <c r="N33" s="11">
        <f>IF($D33="被服および履物",'月入力'!M15,"")</f>
      </c>
      <c r="O33" s="11">
        <f>IF($D33="保健医療",'月入力'!$M15,"")</f>
      </c>
      <c r="P33" s="11">
        <f>IF($D33="交通通信",'月入力'!$M15,"")</f>
      </c>
      <c r="Q33" s="11">
        <f>IF($D33="教育",'月入力'!$M15,"")</f>
      </c>
      <c r="R33" s="11">
        <f>IF($D33="教養娯楽",'月入力'!$M15,"")</f>
      </c>
      <c r="S33" s="11">
        <f>IF($D33="その他",'月入力'!$M15,"")</f>
      </c>
      <c r="T33" s="10">
        <f t="shared" si="1"/>
        <v>0</v>
      </c>
    </row>
    <row r="34" spans="1:20" ht="13.5">
      <c r="A34" s="73"/>
      <c r="B34" s="14">
        <f>IF('月入力'!I16="","",'月入力'!I16)</f>
        <v>15</v>
      </c>
      <c r="C34" s="12" t="str">
        <f>IF('月入力'!J16="","",'月入力'!J16)</f>
        <v>学校納付金</v>
      </c>
      <c r="D34" s="12">
        <f>IF('月入力'!K16="","",'月入力'!K16)</f>
      </c>
      <c r="E34" s="11">
        <f>IF($D34="実収入",'月入力'!$L16,"")</f>
      </c>
      <c r="F34" s="11">
        <f>IF($D34="実収入以外の受取",'月入力'!$L16,"")</f>
      </c>
      <c r="G34" s="25">
        <f>IF($D34="預貯金→現金",'月入力'!$M16,"")</f>
      </c>
      <c r="H34" s="11">
        <f>IF($D34="実支出以外の支払",'月入力'!$M16,"")</f>
      </c>
      <c r="I34" s="11">
        <f>IF($D34="税金・社会保障費",'月入力'!$M16,"")</f>
      </c>
      <c r="J34" s="11">
        <f>IF($D34="食料",'月入力'!$M16,"")</f>
      </c>
      <c r="K34" s="11">
        <f>IF($D34="住居",'月入力'!$M16,"")</f>
      </c>
      <c r="L34" s="11">
        <f>IF($D34="光熱・水道",'月入力'!$M16,"")</f>
      </c>
      <c r="M34" s="11">
        <f>IF($D34="家具・家事用品",'月入力'!$M16,"")</f>
      </c>
      <c r="N34" s="11">
        <f>IF($D34="被服および履物",'月入力'!M16,"")</f>
      </c>
      <c r="O34" s="11">
        <f>IF($D34="保健医療",'月入力'!$M16,"")</f>
      </c>
      <c r="P34" s="11">
        <f>IF($D34="交通通信",'月入力'!$M16,"")</f>
      </c>
      <c r="Q34" s="11">
        <f>IF($D34="教育",'月入力'!$M16,"")</f>
      </c>
      <c r="R34" s="11">
        <f>IF($D34="教養娯楽",'月入力'!$M16,"")</f>
      </c>
      <c r="S34" s="11">
        <f>IF($D34="その他",'月入力'!$M16,"")</f>
      </c>
      <c r="T34" s="10">
        <f t="shared" si="1"/>
        <v>0</v>
      </c>
    </row>
    <row r="35" spans="1:21" ht="13.5">
      <c r="A35" s="73"/>
      <c r="B35" s="14">
        <f>IF('月入力'!I17="","",'月入力'!I17)</f>
        <v>20</v>
      </c>
      <c r="C35" s="12" t="str">
        <f>IF('月入力'!J17="","",'月入力'!J17)</f>
        <v>電話代</v>
      </c>
      <c r="D35" s="12">
        <f>IF('月入力'!K17="","",'月入力'!K17)</f>
      </c>
      <c r="E35" s="11">
        <f>IF($D35="実収入",'月入力'!$L17,"")</f>
      </c>
      <c r="F35" s="11">
        <f>IF($D35="実収入以外の受取",'月入力'!$L17,"")</f>
      </c>
      <c r="G35" s="25">
        <f>IF($D35="預貯金→現金",'月入力'!$M17,"")</f>
      </c>
      <c r="H35" s="11">
        <f>IF($D35="実支出以外の支払",'月入力'!$M17,"")</f>
      </c>
      <c r="I35" s="11">
        <f>IF($D35="税金・社会保障費",'月入力'!$M17,"")</f>
      </c>
      <c r="J35" s="11">
        <f>IF($D35="食料",'月入力'!$M17,"")</f>
      </c>
      <c r="K35" s="11">
        <f>IF($D35="住居",'月入力'!$M17,"")</f>
      </c>
      <c r="L35" s="11">
        <f>IF($D35="光熱・水道",'月入力'!$M17,"")</f>
      </c>
      <c r="M35" s="11">
        <f>IF($D35="家具・家事用品",'月入力'!$M17,"")</f>
      </c>
      <c r="N35" s="11">
        <f>IF($D35="被服および履物",'月入力'!M17,"")</f>
      </c>
      <c r="O35" s="11">
        <f>IF($D35="保健医療",'月入力'!$M17,"")</f>
      </c>
      <c r="P35" s="11">
        <f>IF($D35="交通通信",'月入力'!$M17,"")</f>
      </c>
      <c r="Q35" s="11">
        <f>IF($D35="教育",'月入力'!$M17,"")</f>
      </c>
      <c r="R35" s="11">
        <f>IF($D35="教養娯楽",'月入力'!$M17,"")</f>
      </c>
      <c r="S35" s="11">
        <f>IF($D35="その他",'月入力'!$M17,"")</f>
      </c>
      <c r="T35" s="10">
        <f t="shared" si="1"/>
        <v>0</v>
      </c>
      <c r="U35" s="30"/>
    </row>
    <row r="36" spans="1:20" ht="13.5">
      <c r="A36" s="73"/>
      <c r="B36" s="14">
        <f>IF('月入力'!I18="","",'月入力'!I18)</f>
      </c>
      <c r="C36" s="12">
        <f>IF('月入力'!J18="","",'月入力'!J18)</f>
      </c>
      <c r="D36" s="12">
        <f>IF('月入力'!K18="","",'月入力'!K18)</f>
      </c>
      <c r="E36" s="11">
        <f>IF($D36="実収入",'月入力'!$L18,"")</f>
      </c>
      <c r="F36" s="11">
        <f>IF($D36="実収入以外の受取",'月入力'!$L18,"")</f>
      </c>
      <c r="G36" s="25">
        <f>IF($D36="預貯金→現金",'月入力'!$M18,"")</f>
      </c>
      <c r="H36" s="11">
        <f>IF($D36="実支出以外の支払",'月入力'!$M18,"")</f>
      </c>
      <c r="I36" s="11">
        <f>IF($D36="税金・社会保障費",'月入力'!$M18,"")</f>
      </c>
      <c r="J36" s="11">
        <f>IF($D36="食料",'月入力'!$M18,"")</f>
      </c>
      <c r="K36" s="11">
        <f>IF($D36="住居",'月入力'!$M18,"")</f>
      </c>
      <c r="L36" s="11">
        <f>IF($D36="光熱・水道",'月入力'!$M18,"")</f>
      </c>
      <c r="M36" s="11">
        <f>IF($D36="家具・家事用品",'月入力'!$M18,"")</f>
      </c>
      <c r="N36" s="11">
        <f>IF($D36="被服および履物",'月入力'!M18,"")</f>
      </c>
      <c r="O36" s="11">
        <f>IF($D36="保健医療",'月入力'!$M18,"")</f>
      </c>
      <c r="P36" s="11">
        <f>IF($D36="交通通信",'月入力'!$M18,"")</f>
      </c>
      <c r="Q36" s="11">
        <f>IF($D36="教育",'月入力'!$M18,"")</f>
      </c>
      <c r="R36" s="11">
        <f>IF($D36="教養娯楽",'月入力'!$M18,"")</f>
      </c>
      <c r="S36" s="11">
        <f>IF($D36="その他",'月入力'!$M18,"")</f>
      </c>
      <c r="T36" s="10">
        <f>IF(C36="","",T35+SUM(E36:F36)-SUM(H36:S36))</f>
      </c>
    </row>
    <row r="37" spans="1:20" ht="14.25" thickBot="1">
      <c r="A37" s="74"/>
      <c r="B37" s="20"/>
      <c r="C37" s="17">
        <f>IF('月入力'!J19="","",'月入力'!J19)</f>
      </c>
      <c r="D37" s="17">
        <f>IF('月入力'!K19="","",'月入力'!K19)</f>
      </c>
      <c r="E37" s="18">
        <f>IF($D37="実収入",'月入力'!$L19,"")</f>
      </c>
      <c r="F37" s="18">
        <f>IF($D37="実収入以外の受取",'月入力'!$L19,"")</f>
      </c>
      <c r="G37" s="26">
        <f>IF($D37="預貯金→現金",'月入力'!$M19,"")</f>
      </c>
      <c r="H37" s="18">
        <f>IF($D37="実支出以外の支払",'月入力'!$M19,"")</f>
      </c>
      <c r="I37" s="18">
        <f>IF($D37="税金・社会保障費",'月入力'!$M19,"")</f>
      </c>
      <c r="J37" s="18">
        <f>IF($D37="食料",'月入力'!$M19,"")</f>
      </c>
      <c r="K37" s="18">
        <f>IF($D37="住居",'月入力'!$M19,"")</f>
      </c>
      <c r="L37" s="18">
        <f>IF($D37="光熱・水道",'月入力'!$M19,"")</f>
      </c>
      <c r="M37" s="18">
        <f>IF($D37="家具・家事用品",'月入力'!$M19,"")</f>
      </c>
      <c r="N37" s="18">
        <f>IF($D37="被服および履物",'月入力'!M19,"")</f>
      </c>
      <c r="O37" s="18">
        <f>IF($D37="保健医療",'月入力'!$M19,"")</f>
      </c>
      <c r="P37" s="18">
        <f>IF($D37="交通通信",'月入力'!$M19,"")</f>
      </c>
      <c r="Q37" s="18">
        <f>IF($D37="教育",'月入力'!$M19,"")</f>
      </c>
      <c r="R37" s="18">
        <f>IF($D37="教養娯楽",'月入力'!$M19,"")</f>
      </c>
      <c r="S37" s="18">
        <f>IF($D37="その他",'月入力'!$M19,"")</f>
      </c>
      <c r="T37" s="19">
        <f>IF(C37="","",T36+SUM(E37:F37)-SUM(H37:S37))</f>
      </c>
    </row>
    <row r="38" spans="1:21" ht="15" thickBot="1" thickTop="1">
      <c r="A38" s="27"/>
      <c r="B38" s="28"/>
      <c r="C38" s="31" t="s">
        <v>72</v>
      </c>
      <c r="D38" s="28"/>
      <c r="E38" s="29">
        <f>SUM(E5:E37)</f>
        <v>0</v>
      </c>
      <c r="F38" s="29">
        <f aca="true" t="shared" si="2" ref="F38:S38">SUM(F5:F37)</f>
        <v>0</v>
      </c>
      <c r="G38" s="34">
        <f t="shared" si="2"/>
        <v>0</v>
      </c>
      <c r="H38" s="29">
        <f t="shared" si="2"/>
        <v>0</v>
      </c>
      <c r="I38" s="29">
        <f t="shared" si="2"/>
        <v>0</v>
      </c>
      <c r="J38" s="29">
        <f t="shared" si="2"/>
        <v>0</v>
      </c>
      <c r="K38" s="29">
        <f t="shared" si="2"/>
        <v>0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0</v>
      </c>
      <c r="P38" s="29">
        <f t="shared" si="2"/>
        <v>0</v>
      </c>
      <c r="Q38" s="29">
        <f t="shared" si="2"/>
        <v>0</v>
      </c>
      <c r="R38" s="29">
        <f t="shared" si="2"/>
        <v>0</v>
      </c>
      <c r="S38" s="29">
        <f t="shared" si="2"/>
        <v>0</v>
      </c>
      <c r="T38" s="32">
        <f>SUM(E38:F38)-SUM(G38:S38)</f>
        <v>0</v>
      </c>
      <c r="U38" s="30"/>
    </row>
    <row r="39" spans="1:20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ht="13.5">
      <c r="E42" s="5" t="s">
        <v>74</v>
      </c>
    </row>
    <row r="43" ht="14.25" thickBot="1"/>
    <row r="44" spans="5:19" ht="13.5">
      <c r="E44" s="68" t="s">
        <v>15</v>
      </c>
      <c r="F44" s="68"/>
      <c r="G44" s="75" t="s">
        <v>16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</row>
    <row r="45" spans="5:19" ht="58.5" thickBot="1">
      <c r="E45" s="7" t="s">
        <v>18</v>
      </c>
      <c r="F45" s="8" t="s">
        <v>65</v>
      </c>
      <c r="G45" s="33"/>
      <c r="H45" s="8"/>
      <c r="I45" s="8"/>
      <c r="J45" s="7" t="s">
        <v>19</v>
      </c>
      <c r="K45" s="7" t="s">
        <v>20</v>
      </c>
      <c r="L45" s="8" t="s">
        <v>21</v>
      </c>
      <c r="M45" s="8" t="s">
        <v>22</v>
      </c>
      <c r="N45" s="8" t="s">
        <v>23</v>
      </c>
      <c r="O45" s="7" t="s">
        <v>24</v>
      </c>
      <c r="P45" s="7" t="s">
        <v>25</v>
      </c>
      <c r="Q45" s="7" t="s">
        <v>26</v>
      </c>
      <c r="R45" s="7" t="s">
        <v>27</v>
      </c>
      <c r="S45" s="7" t="s">
        <v>28</v>
      </c>
    </row>
    <row r="46" spans="5:19" ht="13.5">
      <c r="E46" s="6">
        <v>504287</v>
      </c>
      <c r="F46" s="6"/>
      <c r="G46" s="6"/>
      <c r="H46" s="6"/>
      <c r="I46" s="6"/>
      <c r="J46" s="6">
        <v>73205</v>
      </c>
      <c r="K46" s="6">
        <v>20829</v>
      </c>
      <c r="L46" s="6">
        <v>22404</v>
      </c>
      <c r="M46" s="6">
        <v>8398</v>
      </c>
      <c r="N46" s="6">
        <v>17555</v>
      </c>
      <c r="O46" s="6">
        <v>10620</v>
      </c>
      <c r="P46" s="6">
        <v>53104</v>
      </c>
      <c r="Q46" s="6">
        <v>31627</v>
      </c>
      <c r="R46" s="6">
        <v>31894</v>
      </c>
      <c r="S46" s="6">
        <v>96663</v>
      </c>
    </row>
  </sheetData>
  <sheetProtection/>
  <mergeCells count="11">
    <mergeCell ref="C2:C3"/>
    <mergeCell ref="E2:F2"/>
    <mergeCell ref="E44:F44"/>
    <mergeCell ref="T2:T4"/>
    <mergeCell ref="A22:A37"/>
    <mergeCell ref="G2:S2"/>
    <mergeCell ref="G44:S44"/>
    <mergeCell ref="A2:A4"/>
    <mergeCell ref="B2:B4"/>
    <mergeCell ref="D2:D3"/>
    <mergeCell ref="A5:A21"/>
  </mergeCells>
  <printOptions/>
  <pageMargins left="0.7" right="0.7" top="0.75" bottom="0.75" header="0.3" footer="0.3"/>
  <pageSetup orientation="portrait" paperSize="9"/>
  <ignoredErrors>
    <ignoredError sqref="P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 thickBot="1">
      <c r="A1" s="1" t="s">
        <v>77</v>
      </c>
    </row>
    <row r="2" spans="1:15" ht="13.5">
      <c r="A2" s="68" t="s">
        <v>15</v>
      </c>
      <c r="B2" s="68"/>
      <c r="C2" s="75" t="s">
        <v>16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46.5">
      <c r="A3" s="37" t="s">
        <v>18</v>
      </c>
      <c r="B3" s="36" t="s">
        <v>65</v>
      </c>
      <c r="C3" s="41" t="s">
        <v>73</v>
      </c>
      <c r="D3" s="36" t="s">
        <v>66</v>
      </c>
      <c r="E3" s="36" t="s">
        <v>7</v>
      </c>
      <c r="F3" s="37" t="s">
        <v>19</v>
      </c>
      <c r="G3" s="37" t="s">
        <v>20</v>
      </c>
      <c r="H3" s="36" t="s">
        <v>21</v>
      </c>
      <c r="I3" s="36" t="s">
        <v>22</v>
      </c>
      <c r="J3" s="36" t="s">
        <v>23</v>
      </c>
      <c r="K3" s="37" t="s">
        <v>24</v>
      </c>
      <c r="L3" s="37" t="s">
        <v>25</v>
      </c>
      <c r="M3" s="37" t="s">
        <v>26</v>
      </c>
      <c r="N3" s="37" t="s">
        <v>27</v>
      </c>
      <c r="O3" s="37" t="s">
        <v>28</v>
      </c>
    </row>
    <row r="4" spans="1:15" ht="13.5">
      <c r="A4" s="42">
        <f>'月集計'!E4</f>
        <v>400000</v>
      </c>
      <c r="B4" s="42"/>
      <c r="C4" s="42"/>
      <c r="D4" s="42">
        <f>'月集計'!H4</f>
        <v>10000</v>
      </c>
      <c r="E4" s="42">
        <f>'月集計'!I4</f>
        <v>70000</v>
      </c>
      <c r="F4" s="42">
        <f>'月集計'!J4</f>
        <v>70000</v>
      </c>
      <c r="G4" s="42">
        <f>'月集計'!K4</f>
        <v>75000</v>
      </c>
      <c r="H4" s="42">
        <f>'月集計'!L4</f>
        <v>13000</v>
      </c>
      <c r="I4" s="42">
        <f>'月集計'!M4</f>
        <v>7000</v>
      </c>
      <c r="J4" s="42">
        <f>'月集計'!N4</f>
        <v>25000</v>
      </c>
      <c r="K4" s="42">
        <f>'月集計'!O4</f>
        <v>5000</v>
      </c>
      <c r="L4" s="42">
        <f>'月集計'!P4</f>
        <v>12000</v>
      </c>
      <c r="M4" s="42">
        <f>'月集計'!Q4</f>
        <v>15000</v>
      </c>
      <c r="N4" s="42">
        <f>'月集計'!R4</f>
        <v>13000</v>
      </c>
      <c r="O4" s="42">
        <f>'月集計'!S4</f>
        <v>55000</v>
      </c>
    </row>
    <row r="5" spans="1:15" ht="13.5">
      <c r="A5" s="35">
        <f>'月集計'!E38</f>
        <v>0</v>
      </c>
      <c r="B5" s="35">
        <f>'月集計'!F38</f>
        <v>0</v>
      </c>
      <c r="C5" s="35">
        <f>'月集計'!G38</f>
        <v>0</v>
      </c>
      <c r="D5" s="35">
        <f>'月集計'!H38</f>
        <v>0</v>
      </c>
      <c r="E5" s="35">
        <f>'月集計'!I38</f>
        <v>0</v>
      </c>
      <c r="F5" s="35">
        <f>'月集計'!J38</f>
        <v>0</v>
      </c>
      <c r="G5" s="35">
        <f>'月集計'!K38</f>
        <v>0</v>
      </c>
      <c r="H5" s="35">
        <f>'月集計'!L38</f>
        <v>0</v>
      </c>
      <c r="I5" s="35">
        <f>'月集計'!M38</f>
        <v>0</v>
      </c>
      <c r="J5" s="35">
        <f>'月集計'!N38</f>
        <v>0</v>
      </c>
      <c r="K5" s="35">
        <f>'月集計'!O38</f>
        <v>0</v>
      </c>
      <c r="L5" s="35">
        <f>'月集計'!P38</f>
        <v>0</v>
      </c>
      <c r="M5" s="35">
        <f>'月集計'!Q38</f>
        <v>0</v>
      </c>
      <c r="N5" s="35">
        <f>'月集計'!R38</f>
        <v>0</v>
      </c>
      <c r="O5" s="35">
        <f>'月集計'!S38</f>
        <v>0</v>
      </c>
    </row>
    <row r="6" spans="1:15" ht="13.5">
      <c r="A6" s="46">
        <f>A5/A4</f>
        <v>0</v>
      </c>
      <c r="B6" s="46"/>
      <c r="C6" s="46"/>
      <c r="D6" s="46">
        <f aca="true" t="shared" si="0" ref="D6:O6">D5/D4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  <c r="K6" s="46">
        <f t="shared" si="0"/>
        <v>0</v>
      </c>
      <c r="L6" s="46">
        <f t="shared" si="0"/>
        <v>0</v>
      </c>
      <c r="M6" s="46">
        <f t="shared" si="0"/>
        <v>0</v>
      </c>
      <c r="N6" s="46">
        <f t="shared" si="0"/>
        <v>0</v>
      </c>
      <c r="O6" s="46">
        <f t="shared" si="0"/>
        <v>0</v>
      </c>
    </row>
  </sheetData>
  <sheetProtection/>
  <mergeCells count="2">
    <mergeCell ref="A2:B2"/>
    <mergeCell ref="C2:O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s="1" t="s">
        <v>75</v>
      </c>
    </row>
    <row r="2" spans="1:12" ht="46.5">
      <c r="A2" s="36" t="s">
        <v>66</v>
      </c>
      <c r="B2" s="36" t="s">
        <v>7</v>
      </c>
      <c r="C2" s="37" t="s">
        <v>19</v>
      </c>
      <c r="D2" s="37" t="s">
        <v>20</v>
      </c>
      <c r="E2" s="36" t="s">
        <v>21</v>
      </c>
      <c r="F2" s="36" t="s">
        <v>22</v>
      </c>
      <c r="G2" s="36" t="s">
        <v>23</v>
      </c>
      <c r="H2" s="37" t="s">
        <v>24</v>
      </c>
      <c r="I2" s="37" t="s">
        <v>25</v>
      </c>
      <c r="J2" s="37" t="s">
        <v>26</v>
      </c>
      <c r="K2" s="37" t="s">
        <v>27</v>
      </c>
      <c r="L2" s="37" t="s">
        <v>28</v>
      </c>
    </row>
    <row r="3" spans="1:12" ht="13.5">
      <c r="A3" s="38">
        <f>'月集計'!H38</f>
        <v>0</v>
      </c>
      <c r="B3" s="38">
        <f>'月集計'!I38</f>
        <v>0</v>
      </c>
      <c r="C3" s="38">
        <f>'月集計'!J38</f>
        <v>0</v>
      </c>
      <c r="D3" s="38">
        <f>'月集計'!K38</f>
        <v>0</v>
      </c>
      <c r="E3" s="38">
        <f>'月集計'!L38</f>
        <v>0</v>
      </c>
      <c r="F3" s="38">
        <f>'月集計'!M38</f>
        <v>0</v>
      </c>
      <c r="G3" s="38">
        <f>'月集計'!N38</f>
        <v>0</v>
      </c>
      <c r="H3" s="38">
        <f>'月集計'!O38</f>
        <v>0</v>
      </c>
      <c r="I3" s="38">
        <f>'月集計'!P38</f>
        <v>0</v>
      </c>
      <c r="J3" s="38">
        <f>'月集計'!Q38</f>
        <v>0</v>
      </c>
      <c r="K3" s="38">
        <f>'月集計'!R38</f>
        <v>0</v>
      </c>
      <c r="L3" s="38">
        <f>'月集計'!S38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ka01</cp:lastModifiedBy>
  <dcterms:created xsi:type="dcterms:W3CDTF">2012-12-02T06:51:13Z</dcterms:created>
  <dcterms:modified xsi:type="dcterms:W3CDTF">2013-01-10T08:28:20Z</dcterms:modified>
  <cp:category/>
  <cp:version/>
  <cp:contentType/>
  <cp:contentStatus/>
</cp:coreProperties>
</file>