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20" windowHeight="7830"/>
  </bookViews>
  <sheets>
    <sheet name="月入力" sheetId="1" r:id="rId1"/>
    <sheet name="月集計" sheetId="2" r:id="rId2"/>
    <sheet name="グラフ１" sheetId="5" r:id="rId3"/>
    <sheet name="グラフ２" sheetId="6" r:id="rId4"/>
    <sheet name="初期設定" sheetId="3" r:id="rId5"/>
    <sheet name="練習用データ" sheetId="10" r:id="rId6"/>
    <sheet name="手書き練習用" sheetId="9" r:id="rId7"/>
  </sheets>
  <externalReferences>
    <externalReference r:id="rId8"/>
  </externalReferences>
  <definedNames>
    <definedName name="_xlnm._FilterDatabase" localSheetId="0" hidden="1">月入力!$A$1:$G$27</definedName>
  </definedNames>
  <calcPr calcId="145621"/>
</workbook>
</file>

<file path=xl/calcChain.xml><?xml version="1.0" encoding="utf-8"?>
<calcChain xmlns="http://schemas.openxmlformats.org/spreadsheetml/2006/main">
  <c r="T5" i="9" l="1"/>
  <c r="T22" i="9"/>
  <c r="D37" i="9"/>
  <c r="S37" i="9" s="1"/>
  <c r="C37" i="9"/>
  <c r="T37" i="9" s="1"/>
  <c r="D36" i="9"/>
  <c r="S36" i="9" s="1"/>
  <c r="C36" i="9"/>
  <c r="T36" i="9" s="1"/>
  <c r="T21" i="9"/>
  <c r="T20" i="9"/>
  <c r="E36" i="9" l="1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D4" i="5"/>
  <c r="E4" i="5"/>
  <c r="F4" i="5"/>
  <c r="G4" i="5"/>
  <c r="H4" i="5"/>
  <c r="I4" i="5"/>
  <c r="J4" i="5"/>
  <c r="K4" i="5"/>
  <c r="L4" i="5"/>
  <c r="M4" i="5"/>
  <c r="N4" i="5"/>
  <c r="O4" i="5"/>
  <c r="A4" i="5"/>
  <c r="B20" i="2"/>
  <c r="C20" i="2"/>
  <c r="T20" i="2" s="1"/>
  <c r="D20" i="2"/>
  <c r="F20" i="2" s="1"/>
  <c r="N20" i="2"/>
  <c r="D23" i="2"/>
  <c r="J23" i="2" s="1"/>
  <c r="D24" i="2"/>
  <c r="O24" i="2" s="1"/>
  <c r="D25" i="2"/>
  <c r="I25" i="2" s="1"/>
  <c r="D26" i="2"/>
  <c r="J26" i="2" s="1"/>
  <c r="D27" i="2"/>
  <c r="J27" i="2" s="1"/>
  <c r="D28" i="2"/>
  <c r="O28" i="2" s="1"/>
  <c r="D29" i="2"/>
  <c r="I29" i="2" s="1"/>
  <c r="D30" i="2"/>
  <c r="J30" i="2" s="1"/>
  <c r="D31" i="2"/>
  <c r="H31" i="2" s="1"/>
  <c r="D32" i="2"/>
  <c r="O32" i="2" s="1"/>
  <c r="D33" i="2"/>
  <c r="I33" i="2" s="1"/>
  <c r="D34" i="2"/>
  <c r="J34" i="2" s="1"/>
  <c r="D35" i="2"/>
  <c r="N35" i="2" s="1"/>
  <c r="D36" i="2"/>
  <c r="O36" i="2" s="1"/>
  <c r="D37" i="2"/>
  <c r="I37" i="2" s="1"/>
  <c r="D22" i="2"/>
  <c r="R22" i="2" s="1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T37" i="2" s="1"/>
  <c r="C22" i="2"/>
  <c r="B36" i="2"/>
  <c r="B35" i="2"/>
  <c r="B34" i="2"/>
  <c r="B23" i="2"/>
  <c r="B24" i="2"/>
  <c r="B25" i="2"/>
  <c r="B26" i="2"/>
  <c r="B27" i="2"/>
  <c r="B28" i="2"/>
  <c r="B29" i="2"/>
  <c r="B30" i="2"/>
  <c r="B31" i="2"/>
  <c r="B32" i="2"/>
  <c r="B33" i="2"/>
  <c r="B22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1" i="2"/>
  <c r="C21" i="2"/>
  <c r="T21" i="2" s="1"/>
  <c r="B5" i="2"/>
  <c r="C5" i="2"/>
  <c r="D6" i="2"/>
  <c r="H6" i="2" s="1"/>
  <c r="D7" i="2"/>
  <c r="E7" i="2" s="1"/>
  <c r="D8" i="2"/>
  <c r="N8" i="2" s="1"/>
  <c r="D9" i="2"/>
  <c r="E9" i="2" s="1"/>
  <c r="D10" i="2"/>
  <c r="I10" i="2" s="1"/>
  <c r="D11" i="2"/>
  <c r="I11" i="2" s="1"/>
  <c r="D12" i="2"/>
  <c r="F12" i="2" s="1"/>
  <c r="D13" i="2"/>
  <c r="S13" i="2" s="1"/>
  <c r="D14" i="2"/>
  <c r="L14" i="2" s="1"/>
  <c r="D15" i="2"/>
  <c r="E15" i="2" s="1"/>
  <c r="D16" i="2"/>
  <c r="O16" i="2" s="1"/>
  <c r="D17" i="2"/>
  <c r="S17" i="2" s="1"/>
  <c r="D18" i="2"/>
  <c r="O18" i="2" s="1"/>
  <c r="D19" i="2"/>
  <c r="E19" i="2" s="1"/>
  <c r="D21" i="2"/>
  <c r="E21" i="2" s="1"/>
  <c r="D5" i="2"/>
  <c r="L5" i="2" s="1"/>
  <c r="G22" i="1"/>
  <c r="G23" i="1"/>
  <c r="N27" i="1"/>
  <c r="N26" i="1"/>
  <c r="N25" i="1"/>
  <c r="N18" i="1"/>
  <c r="N19" i="1"/>
  <c r="N20" i="1"/>
  <c r="N21" i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G19" i="1"/>
  <c r="G20" i="1"/>
  <c r="G21" i="1"/>
  <c r="G24" i="1"/>
  <c r="G25" i="1"/>
  <c r="G26" i="1"/>
  <c r="G27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37" i="2" l="1"/>
  <c r="T6" i="9"/>
  <c r="T7" i="9" s="1"/>
  <c r="T8" i="9" s="1"/>
  <c r="T9" i="9" s="1"/>
  <c r="T10" i="9" s="1"/>
  <c r="T11" i="9" s="1"/>
  <c r="T12" i="9" s="1"/>
  <c r="T13" i="9" s="1"/>
  <c r="T14" i="9" s="1"/>
  <c r="T15" i="9" s="1"/>
  <c r="T16" i="9" s="1"/>
  <c r="T17" i="9" s="1"/>
  <c r="T18" i="9" s="1"/>
  <c r="T19" i="9" s="1"/>
  <c r="T23" i="9"/>
  <c r="T24" i="9" s="1"/>
  <c r="T25" i="9" s="1"/>
  <c r="T26" i="9" s="1"/>
  <c r="T27" i="9" s="1"/>
  <c r="T28" i="9" s="1"/>
  <c r="T29" i="9" s="1"/>
  <c r="T30" i="9" s="1"/>
  <c r="T31" i="9" s="1"/>
  <c r="T32" i="9" s="1"/>
  <c r="T33" i="9" s="1"/>
  <c r="T34" i="9" s="1"/>
  <c r="T35" i="9" s="1"/>
  <c r="G25" i="2"/>
  <c r="G29" i="2"/>
  <c r="G28" i="2"/>
  <c r="G33" i="2"/>
  <c r="G24" i="2"/>
  <c r="G36" i="2"/>
  <c r="G32" i="2"/>
  <c r="F22" i="2"/>
  <c r="G35" i="2"/>
  <c r="G31" i="2"/>
  <c r="G27" i="2"/>
  <c r="G23" i="2"/>
  <c r="G22" i="2"/>
  <c r="G34" i="2"/>
  <c r="G30" i="2"/>
  <c r="G26" i="2"/>
  <c r="J20" i="2"/>
  <c r="M20" i="2"/>
  <c r="H12" i="2"/>
  <c r="R20" i="2"/>
  <c r="E20" i="2"/>
  <c r="Q9" i="2"/>
  <c r="P26" i="2"/>
  <c r="L18" i="2"/>
  <c r="L16" i="2"/>
  <c r="J8" i="2"/>
  <c r="S22" i="2"/>
  <c r="I14" i="2"/>
  <c r="Q30" i="2"/>
  <c r="Q20" i="2"/>
  <c r="I20" i="2"/>
  <c r="P20" i="2"/>
  <c r="L20" i="2"/>
  <c r="H20" i="2"/>
  <c r="S20" i="2"/>
  <c r="O20" i="2"/>
  <c r="K20" i="2"/>
  <c r="Q21" i="2"/>
  <c r="K22" i="2"/>
  <c r="P34" i="2"/>
  <c r="I30" i="2"/>
  <c r="H18" i="2"/>
  <c r="R12" i="2"/>
  <c r="R8" i="2"/>
  <c r="O22" i="2"/>
  <c r="L34" i="2"/>
  <c r="S28" i="2"/>
  <c r="S14" i="2"/>
  <c r="S10" i="2"/>
  <c r="M6" i="2"/>
  <c r="S36" i="2"/>
  <c r="M30" i="2"/>
  <c r="L26" i="2"/>
  <c r="E11" i="2"/>
  <c r="E27" i="2"/>
  <c r="H35" i="2"/>
  <c r="H27" i="2"/>
  <c r="L37" i="2"/>
  <c r="J35" i="2"/>
  <c r="O33" i="2"/>
  <c r="N31" i="2"/>
  <c r="P29" i="2"/>
  <c r="S25" i="2"/>
  <c r="K25" i="2"/>
  <c r="I21" i="2"/>
  <c r="E36" i="2"/>
  <c r="F36" i="2"/>
  <c r="H34" i="2"/>
  <c r="H26" i="2"/>
  <c r="L22" i="2"/>
  <c r="S37" i="2"/>
  <c r="K37" i="2"/>
  <c r="Q34" i="2"/>
  <c r="I34" i="2"/>
  <c r="L33" i="2"/>
  <c r="J31" i="2"/>
  <c r="L30" i="2"/>
  <c r="O29" i="2"/>
  <c r="N27" i="2"/>
  <c r="M26" i="2"/>
  <c r="P25" i="2"/>
  <c r="S24" i="2"/>
  <c r="E35" i="2"/>
  <c r="F35" i="2"/>
  <c r="H23" i="2"/>
  <c r="P37" i="2"/>
  <c r="S33" i="2"/>
  <c r="K33" i="2"/>
  <c r="L29" i="2"/>
  <c r="O25" i="2"/>
  <c r="N23" i="2"/>
  <c r="E12" i="2"/>
  <c r="E28" i="2"/>
  <c r="F28" i="2"/>
  <c r="H30" i="2"/>
  <c r="H22" i="2"/>
  <c r="P22" i="2"/>
  <c r="O37" i="2"/>
  <c r="M34" i="2"/>
  <c r="P33" i="2"/>
  <c r="S32" i="2"/>
  <c r="P30" i="2"/>
  <c r="S29" i="2"/>
  <c r="K29" i="2"/>
  <c r="Q26" i="2"/>
  <c r="I26" i="2"/>
  <c r="L25" i="2"/>
  <c r="Q8" i="2"/>
  <c r="F24" i="2"/>
  <c r="M21" i="2"/>
  <c r="H21" i="2"/>
  <c r="P21" i="2"/>
  <c r="K16" i="2"/>
  <c r="N16" i="2"/>
  <c r="H16" i="2"/>
  <c r="Q16" i="2"/>
  <c r="I16" i="2"/>
  <c r="S16" i="2"/>
  <c r="N12" i="2"/>
  <c r="K12" i="2"/>
  <c r="S12" i="2"/>
  <c r="L12" i="2"/>
  <c r="M12" i="2"/>
  <c r="M8" i="2"/>
  <c r="K8" i="2"/>
  <c r="I8" i="2"/>
  <c r="L8" i="2"/>
  <c r="L36" i="2"/>
  <c r="P36" i="2"/>
  <c r="H36" i="2"/>
  <c r="J36" i="2"/>
  <c r="R36" i="2"/>
  <c r="I36" i="2"/>
  <c r="M36" i="2"/>
  <c r="Q36" i="2"/>
  <c r="N36" i="2"/>
  <c r="L32" i="2"/>
  <c r="P32" i="2"/>
  <c r="H32" i="2"/>
  <c r="N32" i="2"/>
  <c r="I32" i="2"/>
  <c r="M32" i="2"/>
  <c r="Q32" i="2"/>
  <c r="J32" i="2"/>
  <c r="R32" i="2"/>
  <c r="L28" i="2"/>
  <c r="P28" i="2"/>
  <c r="H28" i="2"/>
  <c r="J28" i="2"/>
  <c r="R28" i="2"/>
  <c r="I28" i="2"/>
  <c r="M28" i="2"/>
  <c r="Q28" i="2"/>
  <c r="N28" i="2"/>
  <c r="L24" i="2"/>
  <c r="P24" i="2"/>
  <c r="H24" i="2"/>
  <c r="J24" i="2"/>
  <c r="N24" i="2"/>
  <c r="I24" i="2"/>
  <c r="M24" i="2"/>
  <c r="Q24" i="2"/>
  <c r="R24" i="2"/>
  <c r="E16" i="2"/>
  <c r="E8" i="2"/>
  <c r="E32" i="2"/>
  <c r="E24" i="2"/>
  <c r="F32" i="2"/>
  <c r="K36" i="2"/>
  <c r="K32" i="2"/>
  <c r="K28" i="2"/>
  <c r="K24" i="2"/>
  <c r="F16" i="2"/>
  <c r="O12" i="2"/>
  <c r="F8" i="2"/>
  <c r="L21" i="2"/>
  <c r="K35" i="2"/>
  <c r="O35" i="2"/>
  <c r="S35" i="2"/>
  <c r="L35" i="2"/>
  <c r="P35" i="2"/>
  <c r="I35" i="2"/>
  <c r="M35" i="2"/>
  <c r="Q35" i="2"/>
  <c r="K31" i="2"/>
  <c r="O31" i="2"/>
  <c r="S31" i="2"/>
  <c r="Q31" i="2"/>
  <c r="L31" i="2"/>
  <c r="P31" i="2"/>
  <c r="I31" i="2"/>
  <c r="M31" i="2"/>
  <c r="K27" i="2"/>
  <c r="O27" i="2"/>
  <c r="S27" i="2"/>
  <c r="F27" i="2"/>
  <c r="L27" i="2"/>
  <c r="P27" i="2"/>
  <c r="I27" i="2"/>
  <c r="M27" i="2"/>
  <c r="Q27" i="2"/>
  <c r="K23" i="2"/>
  <c r="O23" i="2"/>
  <c r="S23" i="2"/>
  <c r="I23" i="2"/>
  <c r="M23" i="2"/>
  <c r="L23" i="2"/>
  <c r="P23" i="2"/>
  <c r="Q23" i="2"/>
  <c r="F23" i="2"/>
  <c r="E31" i="2"/>
  <c r="E23" i="2"/>
  <c r="F31" i="2"/>
  <c r="R35" i="2"/>
  <c r="R31" i="2"/>
  <c r="R27" i="2"/>
  <c r="R23" i="2"/>
  <c r="E22" i="2"/>
  <c r="E18" i="2"/>
  <c r="E14" i="2"/>
  <c r="E10" i="2"/>
  <c r="E6" i="2"/>
  <c r="E34" i="2"/>
  <c r="E30" i="2"/>
  <c r="E26" i="2"/>
  <c r="F34" i="2"/>
  <c r="F30" i="2"/>
  <c r="F26" i="2"/>
  <c r="H37" i="2"/>
  <c r="H33" i="2"/>
  <c r="H29" i="2"/>
  <c r="H25" i="2"/>
  <c r="I22" i="2"/>
  <c r="M22" i="2"/>
  <c r="Q22" i="2"/>
  <c r="R37" i="2"/>
  <c r="N37" i="2"/>
  <c r="J37" i="2"/>
  <c r="S34" i="2"/>
  <c r="O34" i="2"/>
  <c r="K34" i="2"/>
  <c r="R33" i="2"/>
  <c r="N33" i="2"/>
  <c r="J33" i="2"/>
  <c r="S30" i="2"/>
  <c r="O30" i="2"/>
  <c r="K30" i="2"/>
  <c r="R29" i="2"/>
  <c r="N29" i="2"/>
  <c r="J29" i="2"/>
  <c r="S26" i="2"/>
  <c r="O26" i="2"/>
  <c r="K26" i="2"/>
  <c r="R25" i="2"/>
  <c r="N25" i="2"/>
  <c r="J25" i="2"/>
  <c r="E5" i="2"/>
  <c r="E17" i="2"/>
  <c r="E13" i="2"/>
  <c r="E37" i="2"/>
  <c r="E33" i="2"/>
  <c r="E29" i="2"/>
  <c r="E25" i="2"/>
  <c r="F37" i="2"/>
  <c r="F33" i="2"/>
  <c r="F29" i="2"/>
  <c r="F25" i="2"/>
  <c r="J22" i="2"/>
  <c r="N22" i="2"/>
  <c r="Q37" i="2"/>
  <c r="M37" i="2"/>
  <c r="R34" i="2"/>
  <c r="N34" i="2"/>
  <c r="Q33" i="2"/>
  <c r="M33" i="2"/>
  <c r="R30" i="2"/>
  <c r="N30" i="2"/>
  <c r="Q29" i="2"/>
  <c r="M29" i="2"/>
  <c r="R26" i="2"/>
  <c r="N26" i="2"/>
  <c r="Q25" i="2"/>
  <c r="M25" i="2"/>
  <c r="H5" i="2"/>
  <c r="H13" i="2"/>
  <c r="R18" i="2"/>
  <c r="O14" i="2"/>
  <c r="I17" i="2"/>
  <c r="J5" i="2"/>
  <c r="N13" i="2"/>
  <c r="S21" i="2"/>
  <c r="O21" i="2"/>
  <c r="K21" i="2"/>
  <c r="F21" i="2"/>
  <c r="M16" i="2"/>
  <c r="R5" i="2"/>
  <c r="R16" i="2"/>
  <c r="R13" i="2"/>
  <c r="Q12" i="2"/>
  <c r="I12" i="2"/>
  <c r="P8" i="2"/>
  <c r="H8" i="2"/>
  <c r="R21" i="2"/>
  <c r="N21" i="2"/>
  <c r="J21" i="2"/>
  <c r="S5" i="2"/>
  <c r="L17" i="2"/>
  <c r="I13" i="2"/>
  <c r="J19" i="2"/>
  <c r="P19" i="2"/>
  <c r="N19" i="2"/>
  <c r="F19" i="2"/>
  <c r="J15" i="2"/>
  <c r="P15" i="2"/>
  <c r="N15" i="2"/>
  <c r="F15" i="2"/>
  <c r="K15" i="2"/>
  <c r="Q15" i="2"/>
  <c r="J11" i="2"/>
  <c r="P11" i="2"/>
  <c r="N11" i="2"/>
  <c r="F11" i="2"/>
  <c r="K11" i="2"/>
  <c r="Q11" i="2"/>
  <c r="H11" i="2"/>
  <c r="L11" i="2"/>
  <c r="R11" i="2"/>
  <c r="M7" i="2"/>
  <c r="I7" i="2"/>
  <c r="O7" i="2"/>
  <c r="S7" i="2"/>
  <c r="N7" i="2"/>
  <c r="J7" i="2"/>
  <c r="P7" i="2"/>
  <c r="F7" i="2"/>
  <c r="K7" i="2"/>
  <c r="Q7" i="2"/>
  <c r="R19" i="2"/>
  <c r="K19" i="2"/>
  <c r="S15" i="2"/>
  <c r="I15" i="2"/>
  <c r="O11" i="2"/>
  <c r="L7" i="2"/>
  <c r="Q19" i="2"/>
  <c r="I19" i="2"/>
  <c r="R15" i="2"/>
  <c r="H15" i="2"/>
  <c r="H7" i="2"/>
  <c r="M19" i="2"/>
  <c r="N6" i="2"/>
  <c r="I6" i="2"/>
  <c r="O6" i="2"/>
  <c r="S6" i="2"/>
  <c r="J6" i="2"/>
  <c r="P6" i="2"/>
  <c r="F6" i="2"/>
  <c r="K6" i="2"/>
  <c r="Q6" i="2"/>
  <c r="J17" i="2"/>
  <c r="P17" i="2"/>
  <c r="M17" i="2"/>
  <c r="F17" i="2"/>
  <c r="K17" i="2"/>
  <c r="Q17" i="2"/>
  <c r="J13" i="2"/>
  <c r="P13" i="2"/>
  <c r="M13" i="2"/>
  <c r="F13" i="2"/>
  <c r="K13" i="2"/>
  <c r="Q13" i="2"/>
  <c r="H9" i="2"/>
  <c r="F9" i="2"/>
  <c r="K9" i="2"/>
  <c r="O19" i="2"/>
  <c r="H19" i="2"/>
  <c r="R17" i="2"/>
  <c r="H17" i="2"/>
  <c r="O15" i="2"/>
  <c r="O13" i="2"/>
  <c r="R6" i="2"/>
  <c r="M15" i="2"/>
  <c r="N17" i="2"/>
  <c r="N9" i="2"/>
  <c r="N18" i="2"/>
  <c r="J18" i="2"/>
  <c r="P18" i="2"/>
  <c r="F18" i="2"/>
  <c r="K18" i="2"/>
  <c r="Q18" i="2"/>
  <c r="M18" i="2"/>
  <c r="N14" i="2"/>
  <c r="J14" i="2"/>
  <c r="P14" i="2"/>
  <c r="F14" i="2"/>
  <c r="K14" i="2"/>
  <c r="Q14" i="2"/>
  <c r="M14" i="2"/>
  <c r="N10" i="2"/>
  <c r="J10" i="2"/>
  <c r="P10" i="2"/>
  <c r="F10" i="2"/>
  <c r="K10" i="2"/>
  <c r="Q10" i="2"/>
  <c r="M10" i="2"/>
  <c r="H10" i="2"/>
  <c r="L10" i="2"/>
  <c r="R10" i="2"/>
  <c r="M5" i="2"/>
  <c r="I5" i="2"/>
  <c r="Q5" i="2"/>
  <c r="F5" i="2"/>
  <c r="N5" i="2"/>
  <c r="P5" i="2"/>
  <c r="S19" i="2"/>
  <c r="L19" i="2"/>
  <c r="S18" i="2"/>
  <c r="I18" i="2"/>
  <c r="O17" i="2"/>
  <c r="L15" i="2"/>
  <c r="R14" i="2"/>
  <c r="H14" i="2"/>
  <c r="L13" i="2"/>
  <c r="S11" i="2"/>
  <c r="O10" i="2"/>
  <c r="R7" i="2"/>
  <c r="L6" i="2"/>
  <c r="M11" i="2"/>
  <c r="P16" i="2"/>
  <c r="J16" i="2"/>
  <c r="P12" i="2"/>
  <c r="J12" i="2"/>
  <c r="S8" i="2"/>
  <c r="O8" i="2"/>
  <c r="M9" i="2"/>
  <c r="P9" i="2"/>
  <c r="J9" i="2"/>
  <c r="S9" i="2"/>
  <c r="O9" i="2"/>
  <c r="I9" i="2"/>
  <c r="R9" i="2"/>
  <c r="L9" i="2"/>
  <c r="K5" i="2"/>
  <c r="O5" i="2"/>
  <c r="S38" i="2" l="1"/>
  <c r="O5" i="5" s="1"/>
  <c r="O6" i="5" s="1"/>
  <c r="H38" i="2"/>
  <c r="T22" i="2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E38" i="2"/>
  <c r="A5" i="5" s="1"/>
  <c r="A6" i="5" s="1"/>
  <c r="G38" i="2"/>
  <c r="C5" i="5" s="1"/>
  <c r="F38" i="2"/>
  <c r="B5" i="5" s="1"/>
  <c r="I38" i="2"/>
  <c r="E5" i="5" s="1"/>
  <c r="E6" i="5" s="1"/>
  <c r="N38" i="2"/>
  <c r="J5" i="5" s="1"/>
  <c r="J6" i="5" s="1"/>
  <c r="J38" i="2"/>
  <c r="F5" i="5" s="1"/>
  <c r="F6" i="5" s="1"/>
  <c r="K38" i="2"/>
  <c r="G5" i="5" s="1"/>
  <c r="G6" i="5" s="1"/>
  <c r="L38" i="2"/>
  <c r="H5" i="5" s="1"/>
  <c r="H6" i="5" s="1"/>
  <c r="P38" i="2"/>
  <c r="L5" i="5" s="1"/>
  <c r="L6" i="5" s="1"/>
  <c r="O38" i="2"/>
  <c r="K5" i="5" s="1"/>
  <c r="K6" i="5" s="1"/>
  <c r="M38" i="2"/>
  <c r="I5" i="5" s="1"/>
  <c r="I6" i="5" s="1"/>
  <c r="Q38" i="2"/>
  <c r="M5" i="5" s="1"/>
  <c r="M6" i="5" s="1"/>
  <c r="R38" i="2"/>
  <c r="N5" i="5" s="1"/>
  <c r="N6" i="5" s="1"/>
  <c r="T36" i="2"/>
  <c r="A3" i="6" l="1"/>
  <c r="D5" i="5"/>
  <c r="D6" i="5" s="1"/>
  <c r="K3" i="6"/>
  <c r="I3" i="6"/>
  <c r="G3" i="6"/>
  <c r="J3" i="6"/>
  <c r="E3" i="6"/>
  <c r="B3" i="6"/>
  <c r="F3" i="6"/>
  <c r="D3" i="6"/>
  <c r="H3" i="6"/>
  <c r="C3" i="6"/>
  <c r="L3" i="6"/>
  <c r="T38" i="2"/>
  <c r="T5" i="2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</calcChain>
</file>

<file path=xl/sharedStrings.xml><?xml version="1.0" encoding="utf-8"?>
<sst xmlns="http://schemas.openxmlformats.org/spreadsheetml/2006/main" count="294" uniqueCount="88">
  <si>
    <t>日</t>
    <rPh sb="0" eb="1">
      <t>ニチ</t>
    </rPh>
    <phoneticPr fontId="3"/>
  </si>
  <si>
    <t>摘要</t>
    <rPh sb="0" eb="2">
      <t>テキヨウ</t>
    </rPh>
    <phoneticPr fontId="3"/>
  </si>
  <si>
    <t>費目</t>
    <rPh sb="0" eb="2">
      <t>ヒモク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</si>
  <si>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</si>
  <si>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</si>
  <si>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差引残高</t>
    <rPh sb="0" eb="2">
      <t>サシヒキ</t>
    </rPh>
    <rPh sb="2" eb="4">
      <t>ザンダカ</t>
    </rPh>
    <phoneticPr fontId="3"/>
  </si>
  <si>
    <t>実収入</t>
    <rPh sb="0" eb="3">
      <t>ジッシュウニュウ</t>
    </rPh>
    <phoneticPr fontId="3"/>
  </si>
  <si>
    <t>税金・社会保障費</t>
    <rPh sb="0" eb="2">
      <t>ゼイキン</t>
    </rPh>
    <rPh sb="3" eb="5">
      <t>シャカイ</t>
    </rPh>
    <rPh sb="5" eb="8">
      <t>ホショウヒ</t>
    </rPh>
    <phoneticPr fontId="3"/>
  </si>
  <si>
    <t>食料</t>
    <rPh sb="0" eb="2">
      <t>ショクリョウ</t>
    </rPh>
    <phoneticPr fontId="3"/>
  </si>
  <si>
    <t>住居</t>
    <rPh sb="0" eb="2">
      <t>ジュウキョ</t>
    </rPh>
    <phoneticPr fontId="3"/>
  </si>
  <si>
    <t>交通通信</t>
    <rPh sb="0" eb="2">
      <t>コウツウ</t>
    </rPh>
    <rPh sb="2" eb="4">
      <t>ツウシン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</si>
  <si>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</si>
  <si>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</si>
  <si>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その他</t>
    <rPh sb="2" eb="3">
      <t>タ</t>
    </rPh>
    <phoneticPr fontId="3"/>
  </si>
  <si>
    <t>-----</t>
    <phoneticPr fontId="3"/>
  </si>
  <si>
    <t>摘　　要</t>
    <rPh sb="0" eb="1">
      <t>チャク</t>
    </rPh>
    <rPh sb="3" eb="4">
      <t>ヨウ</t>
    </rPh>
    <phoneticPr fontId="6"/>
  </si>
  <si>
    <t>収　　　　入</t>
    <rPh sb="0" eb="1">
      <t>オサム</t>
    </rPh>
    <rPh sb="5" eb="6">
      <t>イ</t>
    </rPh>
    <phoneticPr fontId="6"/>
  </si>
  <si>
    <t>支　　　　　　　　　　　　　　　　　　　　出</t>
    <rPh sb="0" eb="1">
      <t>ササ</t>
    </rPh>
    <rPh sb="21" eb="22">
      <t>デ</t>
    </rPh>
    <phoneticPr fontId="6"/>
  </si>
  <si>
    <t>差引残高</t>
    <rPh sb="0" eb="2">
      <t>サシヒキ</t>
    </rPh>
    <rPh sb="2" eb="4">
      <t>ザンダカ</t>
    </rPh>
    <phoneticPr fontId="6"/>
  </si>
  <si>
    <t>実収入</t>
    <rPh sb="0" eb="1">
      <t>ジツ</t>
    </rPh>
    <rPh sb="1" eb="3">
      <t>シュウニュウ</t>
    </rPh>
    <phoneticPr fontId="6"/>
  </si>
  <si>
    <t>食料</t>
    <rPh sb="0" eb="2">
      <t>ショクリョウ</t>
    </rPh>
    <phoneticPr fontId="6"/>
  </si>
  <si>
    <t>住居</t>
    <rPh sb="0" eb="2">
      <t>ジュウキョ</t>
    </rPh>
    <phoneticPr fontId="6"/>
  </si>
  <si>
    <t>光熱・水道</t>
    <rPh sb="0" eb="2">
      <t>コウネツ</t>
    </rPh>
    <rPh sb="3" eb="5">
      <t>スイドウ</t>
    </rPh>
    <phoneticPr fontId="6"/>
  </si>
  <si>
    <t>家具・
家事用品</t>
    <rPh sb="0" eb="2">
      <t>カグ</t>
    </rPh>
    <rPh sb="4" eb="6">
      <t>カジ</t>
    </rPh>
    <rPh sb="6" eb="8">
      <t>ヨウヒン</t>
    </rPh>
    <phoneticPr fontId="6"/>
  </si>
  <si>
    <t>被服および
履物</t>
    <rPh sb="0" eb="2">
      <t>ヒフク</t>
    </rPh>
    <rPh sb="6" eb="8">
      <t>ハキモノ</t>
    </rPh>
    <phoneticPr fontId="6"/>
  </si>
  <si>
    <t>保健医療</t>
    <rPh sb="0" eb="2">
      <t>ホケン</t>
    </rPh>
    <rPh sb="2" eb="4">
      <t>イリョウ</t>
    </rPh>
    <phoneticPr fontId="6"/>
  </si>
  <si>
    <t>交通通信</t>
    <rPh sb="0" eb="2">
      <t>コウツウ</t>
    </rPh>
    <rPh sb="2" eb="4">
      <t>ツウシン</t>
    </rPh>
    <phoneticPr fontId="6"/>
  </si>
  <si>
    <t>教育</t>
    <rPh sb="0" eb="2">
      <t>キョウイク</t>
    </rPh>
    <phoneticPr fontId="6"/>
  </si>
  <si>
    <t>教養娯楽</t>
    <rPh sb="0" eb="2">
      <t>キョウヨウ</t>
    </rPh>
    <rPh sb="2" eb="4">
      <t>ゴラク</t>
    </rPh>
    <phoneticPr fontId="6"/>
  </si>
  <si>
    <t>その他</t>
    <rPh sb="2" eb="3">
      <t>タ</t>
    </rPh>
    <phoneticPr fontId="6"/>
  </si>
  <si>
    <t>前月からの繰り越し</t>
    <rPh sb="0" eb="2">
      <t>ゼンゲツ</t>
    </rPh>
    <rPh sb="5" eb="6">
      <t>ク</t>
    </rPh>
    <rPh sb="7" eb="8">
      <t>コ</t>
    </rPh>
    <phoneticPr fontId="2"/>
  </si>
  <si>
    <t>小遣い（***へ）</t>
    <rPh sb="0" eb="2">
      <t>コヅカ</t>
    </rPh>
    <phoneticPr fontId="2"/>
  </si>
  <si>
    <t>服</t>
    <rPh sb="0" eb="1">
      <t>フク</t>
    </rPh>
    <phoneticPr fontId="2"/>
  </si>
  <si>
    <t>食費</t>
    <rPh sb="0" eb="2">
      <t>ショクヒ</t>
    </rPh>
    <phoneticPr fontId="2"/>
  </si>
  <si>
    <t>バス代</t>
    <rPh sb="2" eb="3">
      <t>ダイ</t>
    </rPh>
    <phoneticPr fontId="2"/>
  </si>
  <si>
    <t>コンサート入場券</t>
    <rPh sb="5" eb="8">
      <t>ニュウジョウケン</t>
    </rPh>
    <phoneticPr fontId="2"/>
  </si>
  <si>
    <t>風邪薬</t>
    <rPh sb="0" eb="3">
      <t>カゼグスリ</t>
    </rPh>
    <phoneticPr fontId="2"/>
  </si>
  <si>
    <t>はがき代</t>
    <rPh sb="3" eb="4">
      <t>ダイ</t>
    </rPh>
    <phoneticPr fontId="2"/>
  </si>
  <si>
    <t>＊＊様の出産祝い</t>
    <rPh sb="2" eb="3">
      <t>サマ</t>
    </rPh>
    <rPh sb="4" eb="6">
      <t>シュッサン</t>
    </rPh>
    <rPh sb="6" eb="7">
      <t>イワ</t>
    </rPh>
    <phoneticPr fontId="2"/>
  </si>
  <si>
    <t>日</t>
    <rPh sb="0" eb="1">
      <t>ヒ</t>
    </rPh>
    <phoneticPr fontId="6"/>
  </si>
  <si>
    <t>家具・家事用品</t>
    <rPh sb="0" eb="2">
      <t>カグ</t>
    </rPh>
    <rPh sb="3" eb="5">
      <t>カジ</t>
    </rPh>
    <rPh sb="5" eb="7">
      <t>ヨウヒン</t>
    </rPh>
    <phoneticPr fontId="3"/>
  </si>
  <si>
    <t>保健医療</t>
    <rPh sb="0" eb="2">
      <t>ホケン</t>
    </rPh>
    <rPh sb="2" eb="4">
      <t>イリョウ</t>
    </rPh>
    <phoneticPr fontId="3"/>
  </si>
  <si>
    <t>スチールラック</t>
  </si>
  <si>
    <t>５月度（５／２５～６／２４）</t>
    <rPh sb="1" eb="2">
      <t>ガツ</t>
    </rPh>
    <rPh sb="2" eb="3">
      <t>ド</t>
    </rPh>
    <phoneticPr fontId="3"/>
  </si>
  <si>
    <t>前月からの繰り越し</t>
    <rPh sb="0" eb="2">
      <t>ゼンゲツ</t>
    </rPh>
    <rPh sb="5" eb="6">
      <t>ク</t>
    </rPh>
    <rPh sb="7" eb="8">
      <t>コ</t>
    </rPh>
    <phoneticPr fontId="3"/>
  </si>
  <si>
    <t>税金</t>
    <rPh sb="0" eb="2">
      <t>ゼイキン</t>
    </rPh>
    <phoneticPr fontId="3"/>
  </si>
  <si>
    <t>社会保険料</t>
    <rPh sb="0" eb="2">
      <t>シャカイ</t>
    </rPh>
    <rPh sb="2" eb="5">
      <t>ホケンリョウ</t>
    </rPh>
    <phoneticPr fontId="3"/>
  </si>
  <si>
    <t>預金引き出し</t>
    <rPh sb="0" eb="2">
      <t>ヨキン</t>
    </rPh>
    <rPh sb="2" eb="3">
      <t>ヒ</t>
    </rPh>
    <rPh sb="4" eb="5">
      <t>ダ</t>
    </rPh>
    <phoneticPr fontId="3"/>
  </si>
  <si>
    <t>家賃</t>
    <rPh sb="0" eb="2">
      <t>ヤチン</t>
    </rPh>
    <phoneticPr fontId="3"/>
  </si>
  <si>
    <t>新聞代</t>
    <rPh sb="0" eb="3">
      <t>シンブンダイ</t>
    </rPh>
    <phoneticPr fontId="3"/>
  </si>
  <si>
    <t>水道代</t>
    <rPh sb="0" eb="3">
      <t>スイドウダイ</t>
    </rPh>
    <phoneticPr fontId="3"/>
  </si>
  <si>
    <t>電気代</t>
    <rPh sb="0" eb="3">
      <t>デンキダイ</t>
    </rPh>
    <phoneticPr fontId="3"/>
  </si>
  <si>
    <t>生命保険料</t>
    <rPh sb="0" eb="2">
      <t>セイメイ</t>
    </rPh>
    <rPh sb="2" eb="5">
      <t>ホケンリョウ</t>
    </rPh>
    <phoneticPr fontId="3"/>
  </si>
  <si>
    <t>食費（共同購入）</t>
    <rPh sb="0" eb="2">
      <t>ショクヒ</t>
    </rPh>
    <rPh sb="3" eb="5">
      <t>キョウドウ</t>
    </rPh>
    <rPh sb="5" eb="7">
      <t>コウニュウ</t>
    </rPh>
    <phoneticPr fontId="3"/>
  </si>
  <si>
    <t>学校納付金</t>
    <rPh sb="0" eb="2">
      <t>ガッコウ</t>
    </rPh>
    <rPh sb="2" eb="5">
      <t>ノウフキン</t>
    </rPh>
    <phoneticPr fontId="3"/>
  </si>
  <si>
    <t>電話代</t>
    <rPh sb="0" eb="3">
      <t>デンワダイ</t>
    </rPh>
    <phoneticPr fontId="3"/>
  </si>
  <si>
    <t>給料</t>
    <rPh sb="0" eb="2">
      <t>キュウリョウ</t>
    </rPh>
    <phoneticPr fontId="3"/>
  </si>
  <si>
    <t>支出計</t>
    <rPh sb="0" eb="2">
      <t>シシュツ</t>
    </rPh>
    <rPh sb="2" eb="3">
      <t>ケイ</t>
    </rPh>
    <phoneticPr fontId="3"/>
  </si>
  <si>
    <t>靴（ABCカード）</t>
    <rPh sb="0" eb="1">
      <t>クツ</t>
    </rPh>
    <phoneticPr fontId="3"/>
  </si>
  <si>
    <t>外食（ABCカード）</t>
    <rPh sb="0" eb="2">
      <t>ガイショク</t>
    </rPh>
    <phoneticPr fontId="3"/>
  </si>
  <si>
    <t>費　目</t>
    <rPh sb="0" eb="1">
      <t>ヒ</t>
    </rPh>
    <rPh sb="2" eb="3">
      <t>メ</t>
    </rPh>
    <phoneticPr fontId="3"/>
  </si>
  <si>
    <t>光熱・水道</t>
    <rPh sb="0" eb="2">
      <t>コウネツ</t>
    </rPh>
    <rPh sb="3" eb="5">
      <t>スイドウ</t>
    </rPh>
    <phoneticPr fontId="3"/>
  </si>
  <si>
    <t>実収入以外の受取</t>
    <rPh sb="0" eb="3">
      <t>ジッシュウニュウ</t>
    </rPh>
    <rPh sb="3" eb="4">
      <t>イ</t>
    </rPh>
    <rPh sb="4" eb="5">
      <t>ガイ</t>
    </rPh>
    <rPh sb="6" eb="8">
      <t>ウケトリ</t>
    </rPh>
    <phoneticPr fontId="3"/>
  </si>
  <si>
    <t>実支出以外の支払</t>
    <rPh sb="0" eb="1">
      <t>ジツ</t>
    </rPh>
    <rPh sb="1" eb="3">
      <t>シシュツ</t>
    </rPh>
    <rPh sb="3" eb="4">
      <t>イ</t>
    </rPh>
    <rPh sb="4" eb="5">
      <t>ガイ</t>
    </rPh>
    <rPh sb="6" eb="8">
      <t>シハライ</t>
    </rPh>
    <phoneticPr fontId="3"/>
  </si>
  <si>
    <t>支払回数</t>
    <rPh sb="0" eb="2">
      <t>シハライ</t>
    </rPh>
    <rPh sb="2" eb="4">
      <t>カイスウ</t>
    </rPh>
    <phoneticPr fontId="3"/>
  </si>
  <si>
    <t>クレジットカード利用控え</t>
    <rPh sb="8" eb="10">
      <t>リヨウ</t>
    </rPh>
    <rPh sb="10" eb="11">
      <t>ヒカ</t>
    </rPh>
    <phoneticPr fontId="3"/>
  </si>
  <si>
    <t>実収入以外
の受取</t>
    <rPh sb="0" eb="1">
      <t>ジツ</t>
    </rPh>
    <rPh sb="1" eb="3">
      <t>シュウニュウ</t>
    </rPh>
    <rPh sb="3" eb="4">
      <t>イ</t>
    </rPh>
    <rPh sb="4" eb="5">
      <t>ソト</t>
    </rPh>
    <rPh sb="7" eb="9">
      <t>ウケトリ</t>
    </rPh>
    <phoneticPr fontId="6"/>
  </si>
  <si>
    <t>実支出以外の支払</t>
    <rPh sb="0" eb="1">
      <t>ジツ</t>
    </rPh>
    <rPh sb="1" eb="3">
      <t>シシュツ</t>
    </rPh>
    <rPh sb="3" eb="5">
      <t>イガイ</t>
    </rPh>
    <rPh sb="6" eb="8">
      <t>シハライ</t>
    </rPh>
    <phoneticPr fontId="3"/>
  </si>
  <si>
    <t>被服および履物</t>
    <rPh sb="0" eb="2">
      <t>ヒフク</t>
    </rPh>
    <rPh sb="5" eb="6">
      <t>ハ</t>
    </rPh>
    <rPh sb="6" eb="7">
      <t>モノ</t>
    </rPh>
    <phoneticPr fontId="3"/>
  </si>
  <si>
    <t>現金収支</t>
    <rPh sb="0" eb="2">
      <t>ゲンキン</t>
    </rPh>
    <rPh sb="2" eb="4">
      <t>シュウシ</t>
    </rPh>
    <phoneticPr fontId="3"/>
  </si>
  <si>
    <t>預金引き出し</t>
    <rPh sb="0" eb="3">
      <t>ヨキンヒ</t>
    </rPh>
    <rPh sb="4" eb="5">
      <t>ダ</t>
    </rPh>
    <phoneticPr fontId="2"/>
  </si>
  <si>
    <t>預貯金→現金</t>
    <rPh sb="0" eb="3">
      <t>ヨチョキン</t>
    </rPh>
    <rPh sb="4" eb="6">
      <t>ゲンキン</t>
    </rPh>
    <phoneticPr fontId="3"/>
  </si>
  <si>
    <t>普通預金・自動振替控え</t>
    <rPh sb="0" eb="2">
      <t>フツウ</t>
    </rPh>
    <rPh sb="2" eb="4">
      <t>ヨキン</t>
    </rPh>
    <rPh sb="5" eb="7">
      <t>ジドウ</t>
    </rPh>
    <rPh sb="7" eb="9">
      <t>フリカエ</t>
    </rPh>
    <rPh sb="9" eb="10">
      <t>ヒカ</t>
    </rPh>
    <phoneticPr fontId="3"/>
  </si>
  <si>
    <t>合　計</t>
    <rPh sb="0" eb="1">
      <t>ア</t>
    </rPh>
    <rPh sb="2" eb="3">
      <t>ケイ</t>
    </rPh>
    <phoneticPr fontId="3"/>
  </si>
  <si>
    <t>実支出以外の支払（預貯金→現金）</t>
    <rPh sb="0" eb="1">
      <t>ジツ</t>
    </rPh>
    <rPh sb="1" eb="3">
      <t>シシュツ</t>
    </rPh>
    <rPh sb="3" eb="5">
      <t>イガイ</t>
    </rPh>
    <rPh sb="6" eb="8">
      <t>シハライ</t>
    </rPh>
    <rPh sb="9" eb="12">
      <t>ヨチョキン</t>
    </rPh>
    <rPh sb="13" eb="15">
      <t>ゲンキン</t>
    </rPh>
    <phoneticPr fontId="3"/>
  </si>
  <si>
    <t>平成２２年４月－全国・勤労者世帯の家計（総務庁統計局）</t>
    <rPh sb="0" eb="2">
      <t>ヘイセイ</t>
    </rPh>
    <rPh sb="4" eb="5">
      <t>ネン</t>
    </rPh>
    <rPh sb="6" eb="7">
      <t>ガツ</t>
    </rPh>
    <rPh sb="8" eb="10">
      <t>ゼンコク</t>
    </rPh>
    <rPh sb="11" eb="14">
      <t>キンロウシャ</t>
    </rPh>
    <rPh sb="14" eb="16">
      <t>セタイ</t>
    </rPh>
    <rPh sb="17" eb="19">
      <t>カケイ</t>
    </rPh>
    <rPh sb="20" eb="23">
      <t>ソウムチョウ</t>
    </rPh>
    <rPh sb="23" eb="26">
      <t>トウケイキョク</t>
    </rPh>
    <phoneticPr fontId="6"/>
  </si>
  <si>
    <t>消費支出に占める各支出の割合</t>
    <rPh sb="0" eb="2">
      <t>ショウヒ</t>
    </rPh>
    <rPh sb="2" eb="4">
      <t>シシュツ</t>
    </rPh>
    <rPh sb="5" eb="6">
      <t>シ</t>
    </rPh>
    <rPh sb="8" eb="9">
      <t>カク</t>
    </rPh>
    <rPh sb="9" eb="11">
      <t>シシュツ</t>
    </rPh>
    <rPh sb="12" eb="14">
      <t>ワリアイ</t>
    </rPh>
    <phoneticPr fontId="3"/>
  </si>
  <si>
    <t>予算→</t>
    <rPh sb="0" eb="2">
      <t>ヨサン</t>
    </rPh>
    <phoneticPr fontId="3"/>
  </si>
  <si>
    <t>予算に対する支出割合</t>
    <rPh sb="0" eb="2">
      <t>ヨサン</t>
    </rPh>
    <rPh sb="3" eb="4">
      <t>タイ</t>
    </rPh>
    <rPh sb="6" eb="8">
      <t>シシュツ</t>
    </rPh>
    <rPh sb="8" eb="10">
      <t>ワリアイ</t>
    </rPh>
    <phoneticPr fontId="3"/>
  </si>
  <si>
    <t>現金収支</t>
  </si>
  <si>
    <t>普通預金・自動振替控え</t>
  </si>
  <si>
    <t>練習用データ</t>
    <rPh sb="0" eb="3">
      <t>レンシュウヨウ</t>
    </rPh>
    <phoneticPr fontId="3"/>
  </si>
  <si>
    <t>　Q　一人暮らしでは，どんな費目が必要だろう?</t>
    <rPh sb="3" eb="5">
      <t>ヒトリ</t>
    </rPh>
    <rPh sb="5" eb="6">
      <t>グ</t>
    </rPh>
    <rPh sb="14" eb="16">
      <t>ヒモク</t>
    </rPh>
    <rPh sb="17" eb="19">
      <t>ヒツヨウ</t>
    </rPh>
    <phoneticPr fontId="3"/>
  </si>
  <si>
    <t>平成２２年４月－全国・勤労者世帯の家計（総務省統計局）</t>
    <rPh sb="0" eb="2">
      <t>ヘイセイ</t>
    </rPh>
    <rPh sb="4" eb="5">
      <t>ネン</t>
    </rPh>
    <rPh sb="6" eb="7">
      <t>ガツ</t>
    </rPh>
    <rPh sb="8" eb="10">
      <t>ゼンコク</t>
    </rPh>
    <rPh sb="11" eb="14">
      <t>キンロウシャ</t>
    </rPh>
    <rPh sb="14" eb="16">
      <t>セタイ</t>
    </rPh>
    <rPh sb="17" eb="19">
      <t>カケイ</t>
    </rPh>
    <rPh sb="20" eb="23">
      <t>ソウムショウ</t>
    </rPh>
    <rPh sb="23" eb="26">
      <t>トウケイキョク</t>
    </rPh>
    <phoneticPr fontId="6"/>
  </si>
  <si>
    <t>　１年（　　）組（　　）番　氏名（　　　　　　　　　　　　）</t>
    <phoneticPr fontId="3"/>
  </si>
  <si>
    <t xml:space="preserve">      My家計簿案を考えよう</t>
    <rPh sb="8" eb="11">
      <t>カケイボ</t>
    </rPh>
    <rPh sb="11" eb="12">
      <t>アン</t>
    </rPh>
    <rPh sb="13" eb="14">
      <t>カンガ</t>
    </rPh>
    <phoneticPr fontId="3"/>
  </si>
  <si>
    <t>クレジトカード利用控え</t>
    <rPh sb="7" eb="9">
      <t>リヨウ</t>
    </rPh>
    <rPh sb="9" eb="10">
      <t>ヒカ</t>
    </rPh>
    <phoneticPr fontId="3"/>
  </si>
  <si>
    <t>支出</t>
    <rPh sb="0" eb="2">
      <t>シシュツシュウシ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</si>
</sst>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/>
    <xf numFmtId="0" fontId="0" fillId="0" borderId="0" xfId="0" applyFill="1" applyAlignment="1"/>
    <xf numFmtId="0" fontId="8" fillId="0" borderId="0" xfId="0" applyFont="1" applyAlignment="1"/>
    <xf numFmtId="38" fontId="0" fillId="0" borderId="0" xfId="1" applyFont="1" applyAlignment="1"/>
    <xf numFmtId="0" fontId="0" fillId="0" borderId="15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7" fillId="3" borderId="9" xfId="0" applyFont="1" applyFill="1" applyBorder="1" applyAlignment="1">
      <alignment horizontal="center" vertical="center" textRotation="255"/>
    </xf>
    <xf numFmtId="0" fontId="7" fillId="3" borderId="9" xfId="0" applyFont="1" applyFill="1" applyBorder="1" applyAlignment="1">
      <alignment horizontal="center" vertical="center" textRotation="255" wrapText="1"/>
    </xf>
    <xf numFmtId="0" fontId="0" fillId="5" borderId="1" xfId="0" applyFill="1" applyBorder="1" applyAlignment="1">
      <alignment horizontal="center" vertical="center"/>
    </xf>
    <xf numFmtId="38" fontId="8" fillId="5" borderId="12" xfId="1" applyFont="1" applyFill="1" applyBorder="1" applyAlignment="1"/>
    <xf numFmtId="38" fontId="8" fillId="5" borderId="13" xfId="1" applyFont="1" applyFill="1" applyBorder="1" applyAlignment="1"/>
    <xf numFmtId="38" fontId="9" fillId="0" borderId="11" xfId="1" applyFont="1" applyFill="1" applyBorder="1" applyAlignment="1"/>
    <xf numFmtId="0" fontId="9" fillId="0" borderId="17" xfId="0" applyNumberFormat="1" applyFont="1" applyFill="1" applyBorder="1" applyAlignment="1"/>
    <xf numFmtId="3" fontId="0" fillId="0" borderId="1" xfId="0" applyNumberFormat="1" applyBorder="1">
      <alignment vertical="center"/>
    </xf>
    <xf numFmtId="3" fontId="0" fillId="5" borderId="1" xfId="0" applyNumberFormat="1" applyFill="1" applyBorder="1">
      <alignment vertical="center"/>
    </xf>
    <xf numFmtId="0" fontId="0" fillId="0" borderId="0" xfId="0" applyBorder="1" applyAlignment="1"/>
    <xf numFmtId="0" fontId="9" fillId="0" borderId="1" xfId="0" applyNumberFormat="1" applyFont="1" applyFill="1" applyBorder="1" applyAlignment="1"/>
    <xf numFmtId="0" fontId="9" fillId="0" borderId="11" xfId="0" applyNumberFormat="1" applyFont="1" applyFill="1" applyBorder="1" applyAlignment="1"/>
    <xf numFmtId="0" fontId="9" fillId="0" borderId="24" xfId="0" applyNumberFormat="1" applyFont="1" applyFill="1" applyBorder="1" applyAlignment="1"/>
    <xf numFmtId="0" fontId="9" fillId="0" borderId="25" xfId="0" applyNumberFormat="1" applyFont="1" applyFill="1" applyBorder="1" applyAlignment="1"/>
    <xf numFmtId="38" fontId="9" fillId="0" borderId="24" xfId="1" applyFont="1" applyFill="1" applyBorder="1" applyAlignment="1"/>
    <xf numFmtId="38" fontId="8" fillId="5" borderId="23" xfId="1" applyFont="1" applyFill="1" applyBorder="1" applyAlignment="1"/>
    <xf numFmtId="0" fontId="0" fillId="0" borderId="24" xfId="0" applyBorder="1" applyAlignment="1"/>
    <xf numFmtId="0" fontId="9" fillId="0" borderId="21" xfId="0" applyNumberFormat="1" applyFont="1" applyFill="1" applyBorder="1" applyAlignment="1"/>
    <xf numFmtId="38" fontId="9" fillId="0" borderId="5" xfId="1" applyFont="1" applyFill="1" applyBorder="1" applyAlignment="1"/>
    <xf numFmtId="38" fontId="8" fillId="5" borderId="27" xfId="1" applyFont="1" applyFill="1" applyBorder="1" applyAlignment="1"/>
    <xf numFmtId="0" fontId="0" fillId="0" borderId="1" xfId="0" applyFill="1" applyBorder="1">
      <alignment vertical="center"/>
    </xf>
    <xf numFmtId="38" fontId="9" fillId="4" borderId="5" xfId="1" applyFont="1" applyFill="1" applyBorder="1" applyAlignment="1"/>
    <xf numFmtId="38" fontId="9" fillId="4" borderId="11" xfId="1" applyFont="1" applyFill="1" applyBorder="1" applyAlignment="1"/>
    <xf numFmtId="38" fontId="9" fillId="4" borderId="24" xfId="1" applyFont="1" applyFill="1" applyBorder="1" applyAlignment="1"/>
    <xf numFmtId="0" fontId="0" fillId="0" borderId="1" xfId="0" applyFill="1" applyBorder="1" applyAlignment="1">
      <alignment vertical="center"/>
    </xf>
    <xf numFmtId="3" fontId="0" fillId="0" borderId="1" xfId="0" applyNumberFormat="1" applyFill="1" applyBorder="1">
      <alignment vertical="center"/>
    </xf>
    <xf numFmtId="3" fontId="0" fillId="6" borderId="1" xfId="0" applyNumberFormat="1" applyFill="1" applyBorder="1">
      <alignment vertical="center"/>
    </xf>
    <xf numFmtId="0" fontId="0" fillId="0" borderId="28" xfId="0" applyBorder="1" applyAlignment="1"/>
    <xf numFmtId="0" fontId="0" fillId="0" borderId="16" xfId="0" applyBorder="1" applyAlignment="1"/>
    <xf numFmtId="38" fontId="0" fillId="0" borderId="16" xfId="0" applyNumberFormat="1" applyBorder="1" applyAlignment="1"/>
    <xf numFmtId="38" fontId="0" fillId="0" borderId="0" xfId="0" applyNumberFormat="1" applyAlignment="1"/>
    <xf numFmtId="0" fontId="0" fillId="0" borderId="16" xfId="0" applyBorder="1" applyAlignment="1">
      <alignment horizontal="center"/>
    </xf>
    <xf numFmtId="38" fontId="0" fillId="5" borderId="30" xfId="0" applyNumberFormat="1" applyFill="1" applyBorder="1" applyAlignment="1"/>
    <xf numFmtId="0" fontId="7" fillId="4" borderId="9" xfId="0" applyFont="1" applyFill="1" applyBorder="1" applyAlignment="1">
      <alignment horizontal="center" vertical="center" textRotation="255" wrapText="1"/>
    </xf>
    <xf numFmtId="38" fontId="0" fillId="4" borderId="16" xfId="0" applyNumberFormat="1" applyFill="1" applyBorder="1" applyAlignment="1"/>
    <xf numFmtId="38" fontId="0" fillId="0" borderId="0" xfId="0" applyNumberFormat="1">
      <alignment vertical="center"/>
    </xf>
    <xf numFmtId="0" fontId="7" fillId="3" borderId="1" xfId="0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horizontal="center" vertical="center" textRotation="255"/>
    </xf>
    <xf numFmtId="38" fontId="0" fillId="0" borderId="1" xfId="0" applyNumberFormat="1" applyBorder="1">
      <alignment vertical="center"/>
    </xf>
    <xf numFmtId="0" fontId="9" fillId="3" borderId="2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textRotation="255" wrapText="1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/>
    <xf numFmtId="9" fontId="0" fillId="0" borderId="0" xfId="2" applyFont="1">
      <alignment vertical="center"/>
    </xf>
    <xf numFmtId="38" fontId="0" fillId="0" borderId="31" xfId="1" applyFont="1" applyBorder="1" applyAlignment="1"/>
    <xf numFmtId="38" fontId="0" fillId="0" borderId="9" xfId="1" applyFont="1" applyBorder="1" applyAlignment="1"/>
    <xf numFmtId="38" fontId="0" fillId="0" borderId="32" xfId="1" applyFont="1" applyBorder="1" applyAlignment="1"/>
    <xf numFmtId="0" fontId="7" fillId="3" borderId="33" xfId="0" applyFont="1" applyFill="1" applyBorder="1" applyAlignment="1">
      <alignment horizontal="center" vertical="center" textRotation="255"/>
    </xf>
    <xf numFmtId="0" fontId="7" fillId="3" borderId="11" xfId="0" applyFont="1" applyFill="1" applyBorder="1" applyAlignment="1">
      <alignment horizontal="center" vertical="center" textRotation="255" wrapText="1"/>
    </xf>
    <xf numFmtId="0" fontId="7" fillId="4" borderId="11" xfId="0" applyFont="1" applyFill="1" applyBorder="1" applyAlignment="1">
      <alignment horizontal="center" vertical="center" textRotation="255" wrapText="1"/>
    </xf>
    <xf numFmtId="0" fontId="7" fillId="3" borderId="11" xfId="0" applyFont="1" applyFill="1" applyBorder="1" applyAlignment="1">
      <alignment horizontal="center" vertical="center" textRotation="255"/>
    </xf>
    <xf numFmtId="0" fontId="7" fillId="3" borderId="12" xfId="0" applyFont="1" applyFill="1" applyBorder="1" applyAlignment="1">
      <alignment horizontal="center" vertical="center" textRotation="255"/>
    </xf>
    <xf numFmtId="0" fontId="4" fillId="0" borderId="0" xfId="0" applyFont="1" applyAlignment="1"/>
    <xf numFmtId="3" fontId="0" fillId="0" borderId="0" xfId="0" applyNumberFormat="1" applyFill="1" applyBorder="1">
      <alignment vertical="center"/>
    </xf>
    <xf numFmtId="0" fontId="0" fillId="0" borderId="0" xfId="0" applyFill="1" applyBorder="1" applyAlignment="1"/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9" fillId="3" borderId="1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予算に対する支出割合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グラフ１!$D$3:$O$3</c:f>
              <c:strCache>
                <c:ptCount val="12"/>
                <c:pt idx="0">
                  <c:v>実支出以外の支払</c:v>
                </c:pt>
                <c:pt idx="1">
                  <c:v>税金・社会保障費</c:v>
                </c:pt>
                <c:pt idx="2">
                  <c:v>食料</c:v>
                </c:pt>
                <c:pt idx="3">
                  <c:v>住居</c:v>
                </c:pt>
                <c:pt idx="4">
                  <c:v>光熱・水道</c:v>
                </c:pt>
                <c:pt idx="5">
                  <c:v>家具・
家事用品</c:v>
                </c:pt>
                <c:pt idx="6">
                  <c:v>被服および
履物</c:v>
                </c:pt>
                <c:pt idx="7">
                  <c:v>保健医療</c:v>
                </c:pt>
                <c:pt idx="8">
                  <c:v>交通通信</c:v>
                </c:pt>
                <c:pt idx="9">
                  <c:v>教育</c:v>
                </c:pt>
                <c:pt idx="10">
                  <c:v>教養娯楽</c:v>
                </c:pt>
                <c:pt idx="11">
                  <c:v>その他</c:v>
                </c:pt>
              </c:strCache>
            </c:strRef>
          </c:cat>
          <c:val>
            <c:numRef>
              <c:f>グラフ１!$D$6:$O$6</c:f>
              <c:numCache>
                <c:formatCode>0%</c:formatCode>
                <c:ptCount val="12"/>
                <c:pt idx="0">
                  <c:v>1.02</c:v>
                </c:pt>
                <c:pt idx="1">
                  <c:v>1.0028571428571429</c:v>
                </c:pt>
                <c:pt idx="2">
                  <c:v>0.88321428571428573</c:v>
                </c:pt>
                <c:pt idx="3">
                  <c:v>1</c:v>
                </c:pt>
                <c:pt idx="4">
                  <c:v>1.023076923076923</c:v>
                </c:pt>
                <c:pt idx="5">
                  <c:v>1.4</c:v>
                </c:pt>
                <c:pt idx="6">
                  <c:v>1.286</c:v>
                </c:pt>
                <c:pt idx="7">
                  <c:v>0.36</c:v>
                </c:pt>
                <c:pt idx="8">
                  <c:v>1.375</c:v>
                </c:pt>
                <c:pt idx="9">
                  <c:v>0.66666666666666663</c:v>
                </c:pt>
                <c:pt idx="10">
                  <c:v>0.70769230769230773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70368"/>
        <c:axId val="67794560"/>
      </c:radarChart>
      <c:catAx>
        <c:axId val="9337036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67794560"/>
        <c:crosses val="autoZero"/>
        <c:auto val="1"/>
        <c:lblAlgn val="ctr"/>
        <c:lblOffset val="100"/>
        <c:noMultiLvlLbl val="0"/>
      </c:catAx>
      <c:valAx>
        <c:axId val="67794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3370368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消費支出に占める各支出の割合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631933508311481"/>
          <c:y val="0.15682852143482071"/>
          <c:w val="0.45458355205599293"/>
          <c:h val="0.75763925342665572"/>
        </c:manualLayout>
      </c:layout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グラフ２!$C$2:$L$2</c:f>
              <c:strCache>
                <c:ptCount val="10"/>
                <c:pt idx="0">
                  <c:v>食料</c:v>
                </c:pt>
                <c:pt idx="1">
                  <c:v>住居</c:v>
                </c:pt>
                <c:pt idx="2">
                  <c:v>光熱・水道</c:v>
                </c:pt>
                <c:pt idx="3">
                  <c:v>家具・
家事用品</c:v>
                </c:pt>
                <c:pt idx="4">
                  <c:v>被服および
履物</c:v>
                </c:pt>
                <c:pt idx="5">
                  <c:v>保健医療</c:v>
                </c:pt>
                <c:pt idx="6">
                  <c:v>交通通信</c:v>
                </c:pt>
                <c:pt idx="7">
                  <c:v>教育</c:v>
                </c:pt>
                <c:pt idx="8">
                  <c:v>教養娯楽</c:v>
                </c:pt>
                <c:pt idx="9">
                  <c:v>その他</c:v>
                </c:pt>
              </c:strCache>
            </c:strRef>
          </c:cat>
          <c:val>
            <c:numRef>
              <c:f>グラフ２!$C$3:$L$3</c:f>
              <c:numCache>
                <c:formatCode>#,##0_);[Red]\(#,##0\)</c:formatCode>
                <c:ptCount val="10"/>
                <c:pt idx="0">
                  <c:v>61825</c:v>
                </c:pt>
                <c:pt idx="1">
                  <c:v>75000</c:v>
                </c:pt>
                <c:pt idx="2">
                  <c:v>13300</c:v>
                </c:pt>
                <c:pt idx="3">
                  <c:v>9800</c:v>
                </c:pt>
                <c:pt idx="4">
                  <c:v>32150</c:v>
                </c:pt>
                <c:pt idx="5">
                  <c:v>1800</c:v>
                </c:pt>
                <c:pt idx="6">
                  <c:v>16500</c:v>
                </c:pt>
                <c:pt idx="7">
                  <c:v>10000</c:v>
                </c:pt>
                <c:pt idx="8">
                  <c:v>9200</c:v>
                </c:pt>
                <c:pt idx="9">
                  <c:v>55000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0</xdr:rowOff>
    </xdr:from>
    <xdr:to>
      <xdr:col>12</xdr:col>
      <xdr:colOff>466725</xdr:colOff>
      <xdr:row>20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</xdr:row>
      <xdr:rowOff>123825</xdr:rowOff>
    </xdr:from>
    <xdr:to>
      <xdr:col>9</xdr:col>
      <xdr:colOff>600075</xdr:colOff>
      <xdr:row>21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a/Downloads/kakeibo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てびき"/>
      <sheetName val="完成例"/>
      <sheetName val="グラフ１"/>
      <sheetName val="グラフ２"/>
      <sheetName val="グラフ３"/>
      <sheetName val="練習"/>
      <sheetName val="練習グラフ１"/>
      <sheetName val="練習グラフ２"/>
      <sheetName val="練習グラフ３"/>
      <sheetName val="現金出納帳"/>
    </sheetNames>
    <sheetDataSet>
      <sheetData sheetId="0"/>
      <sheetData sheetId="1">
        <row r="5">
          <cell r="C5" t="str">
            <v>実収入</v>
          </cell>
          <cell r="E5" t="str">
            <v>食料</v>
          </cell>
          <cell r="F5" t="str">
            <v>住居</v>
          </cell>
          <cell r="G5" t="str">
            <v>光熱・水道</v>
          </cell>
          <cell r="H5" t="str">
            <v>家具・
家事用品</v>
          </cell>
          <cell r="I5" t="str">
            <v>被服および
履物</v>
          </cell>
          <cell r="J5" t="str">
            <v>保健医療</v>
          </cell>
          <cell r="K5" t="str">
            <v>交通通信</v>
          </cell>
          <cell r="L5" t="str">
            <v>教育</v>
          </cell>
          <cell r="M5" t="str">
            <v>教養娯楽</v>
          </cell>
          <cell r="N5" t="str">
            <v>その他</v>
          </cell>
          <cell r="O5" t="str">
            <v>非消費支出</v>
          </cell>
        </row>
        <row r="28">
          <cell r="C28">
            <v>403730</v>
          </cell>
          <cell r="E28">
            <v>14325</v>
          </cell>
          <cell r="F28">
            <v>75000</v>
          </cell>
          <cell r="G28">
            <v>9500</v>
          </cell>
          <cell r="H28">
            <v>9800</v>
          </cell>
          <cell r="I28">
            <v>30150</v>
          </cell>
          <cell r="J28">
            <v>1800</v>
          </cell>
          <cell r="K28">
            <v>2000</v>
          </cell>
          <cell r="L28">
            <v>8000</v>
          </cell>
          <cell r="M28">
            <v>8190</v>
          </cell>
          <cell r="N28">
            <v>55000</v>
          </cell>
          <cell r="O28">
            <v>50200</v>
          </cell>
        </row>
        <row r="36">
          <cell r="C36">
            <v>504287</v>
          </cell>
          <cell r="E36">
            <v>73205</v>
          </cell>
          <cell r="F36">
            <v>20829</v>
          </cell>
          <cell r="G36">
            <v>22404</v>
          </cell>
          <cell r="H36">
            <v>8398</v>
          </cell>
          <cell r="I36">
            <v>17555</v>
          </cell>
          <cell r="J36">
            <v>10620</v>
          </cell>
          <cell r="K36">
            <v>53104</v>
          </cell>
          <cell r="L36">
            <v>31627</v>
          </cell>
          <cell r="M36">
            <v>31894</v>
          </cell>
          <cell r="N36">
            <v>96663</v>
          </cell>
          <cell r="O36">
            <v>80101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/>
  </sheetViews>
  <sheetFormatPr defaultRowHeight="13.5"/>
  <cols>
    <col min="1" max="1" width="4.625" customWidth="1"/>
    <col min="2" max="2" width="3.375" bestFit="1" customWidth="1"/>
    <col min="3" max="3" width="17.75" bestFit="1" customWidth="1"/>
    <col min="4" max="4" width="16.875" customWidth="1"/>
    <col min="5" max="7" width="9.375" customWidth="1"/>
    <col min="8" max="8" width="3.125" customWidth="1"/>
    <col min="9" max="9" width="3.5" bestFit="1" customWidth="1"/>
    <col min="10" max="10" width="17.75" bestFit="1" customWidth="1"/>
    <col min="11" max="11" width="16.875" customWidth="1"/>
    <col min="12" max="14" width="9.375" customWidth="1"/>
  </cols>
  <sheetData>
    <row r="1" spans="1:14">
      <c r="A1" s="7" t="s">
        <v>43</v>
      </c>
    </row>
    <row r="2" spans="1:14">
      <c r="B2" s="80" t="s">
        <v>69</v>
      </c>
      <c r="C2" s="80"/>
      <c r="D2" s="80"/>
      <c r="E2" s="80"/>
      <c r="F2" s="80"/>
      <c r="G2" s="80"/>
      <c r="I2" s="80" t="s">
        <v>72</v>
      </c>
      <c r="J2" s="80"/>
      <c r="K2" s="80"/>
      <c r="L2" s="80"/>
      <c r="M2" s="80"/>
      <c r="N2" s="80"/>
    </row>
    <row r="3" spans="1:14">
      <c r="B3" s="4" t="s">
        <v>0</v>
      </c>
      <c r="C3" s="4" t="s">
        <v>1</v>
      </c>
      <c r="D3" s="5" t="s">
        <v>2</v>
      </c>
      <c r="E3" s="4" t="s">
        <v>3</v>
      </c>
      <c r="F3" s="4" t="s">
        <v>4</v>
      </c>
      <c r="G3" s="17" t="s">
        <v>5</v>
      </c>
      <c r="I3" s="4" t="s">
        <v>0</v>
      </c>
      <c r="J3" s="4" t="s">
        <v>1</v>
      </c>
      <c r="K3" s="5" t="s">
        <v>2</v>
      </c>
      <c r="L3" s="4" t="s">
        <v>3</v>
      </c>
      <c r="M3" s="4" t="s">
        <v>4</v>
      </c>
      <c r="N3" s="17" t="s">
        <v>5</v>
      </c>
    </row>
    <row r="4" spans="1:14">
      <c r="B4" s="1">
        <v>25</v>
      </c>
      <c r="C4" s="1" t="s">
        <v>30</v>
      </c>
      <c r="D4" s="3" t="s">
        <v>62</v>
      </c>
      <c r="E4" s="22">
        <v>31217</v>
      </c>
      <c r="F4" s="22"/>
      <c r="G4" s="23">
        <f>E4</f>
        <v>31217</v>
      </c>
      <c r="I4" s="1">
        <v>25</v>
      </c>
      <c r="J4" s="1" t="s">
        <v>44</v>
      </c>
      <c r="K4" s="3" t="s">
        <v>62</v>
      </c>
      <c r="L4" s="22">
        <v>123456</v>
      </c>
      <c r="M4" s="22"/>
      <c r="N4" s="23">
        <f>L4</f>
        <v>123456</v>
      </c>
    </row>
    <row r="5" spans="1:14">
      <c r="B5" s="1">
        <v>25</v>
      </c>
      <c r="C5" s="1" t="s">
        <v>33</v>
      </c>
      <c r="D5" s="3" t="s">
        <v>8</v>
      </c>
      <c r="E5" s="22"/>
      <c r="F5" s="22">
        <v>3250</v>
      </c>
      <c r="G5" s="23">
        <f>IF(AND(E5="",F5=""),"",G4+E5-F5)</f>
        <v>27967</v>
      </c>
      <c r="I5" s="1">
        <v>25</v>
      </c>
      <c r="J5" s="1" t="s">
        <v>56</v>
      </c>
      <c r="K5" s="3" t="s">
        <v>6</v>
      </c>
      <c r="L5" s="22">
        <v>403730</v>
      </c>
      <c r="M5" s="22"/>
      <c r="N5" s="23">
        <f>IF(AND(L5="",M5=""),"",N4+L5-M5)</f>
        <v>527186</v>
      </c>
    </row>
    <row r="6" spans="1:14">
      <c r="B6" s="1">
        <v>26</v>
      </c>
      <c r="C6" s="1" t="s">
        <v>70</v>
      </c>
      <c r="D6" s="3" t="s">
        <v>62</v>
      </c>
      <c r="E6" s="22">
        <v>120000</v>
      </c>
      <c r="F6" s="22"/>
      <c r="G6" s="23">
        <f t="shared" ref="G6:G27" si="0">IF(AND(E6="",F6=""),"",G5+E6-F6)</f>
        <v>147967</v>
      </c>
      <c r="I6" s="1">
        <v>25</v>
      </c>
      <c r="J6" s="1" t="s">
        <v>45</v>
      </c>
      <c r="K6" s="3" t="s">
        <v>7</v>
      </c>
      <c r="L6" s="22"/>
      <c r="M6" s="22">
        <v>36240</v>
      </c>
      <c r="N6" s="23">
        <f t="shared" ref="N6:N21" si="1">IF(AND(L6="",M6=""),"",N5+L6-M6)</f>
        <v>490946</v>
      </c>
    </row>
    <row r="7" spans="1:14">
      <c r="B7" s="12">
        <v>26</v>
      </c>
      <c r="C7" s="1" t="s">
        <v>31</v>
      </c>
      <c r="D7" s="3" t="s">
        <v>13</v>
      </c>
      <c r="E7" s="22"/>
      <c r="F7" s="22">
        <v>50000</v>
      </c>
      <c r="G7" s="23">
        <f t="shared" si="0"/>
        <v>97967</v>
      </c>
      <c r="I7" s="1">
        <v>25</v>
      </c>
      <c r="J7" s="1" t="s">
        <v>46</v>
      </c>
      <c r="K7" s="3" t="s">
        <v>7</v>
      </c>
      <c r="L7" s="22"/>
      <c r="M7" s="22">
        <v>33960</v>
      </c>
      <c r="N7" s="23">
        <f t="shared" si="1"/>
        <v>456986</v>
      </c>
    </row>
    <row r="8" spans="1:14">
      <c r="B8" s="1">
        <v>1</v>
      </c>
      <c r="C8" s="1" t="s">
        <v>32</v>
      </c>
      <c r="D8" s="3" t="s">
        <v>68</v>
      </c>
      <c r="E8" s="22"/>
      <c r="F8" s="22">
        <v>20150</v>
      </c>
      <c r="G8" s="23">
        <f t="shared" si="0"/>
        <v>77817</v>
      </c>
      <c r="I8" s="1">
        <v>26</v>
      </c>
      <c r="J8" s="1" t="s">
        <v>47</v>
      </c>
      <c r="K8" s="3" t="s">
        <v>71</v>
      </c>
      <c r="L8" s="22"/>
      <c r="M8" s="22">
        <v>120000</v>
      </c>
      <c r="N8" s="23">
        <f t="shared" si="1"/>
        <v>336986</v>
      </c>
    </row>
    <row r="9" spans="1:14">
      <c r="B9" s="1">
        <v>3</v>
      </c>
      <c r="C9" s="1" t="s">
        <v>33</v>
      </c>
      <c r="D9" s="3" t="s">
        <v>8</v>
      </c>
      <c r="E9" s="22"/>
      <c r="F9" s="22">
        <v>4100</v>
      </c>
      <c r="G9" s="23">
        <f t="shared" si="0"/>
        <v>73717</v>
      </c>
      <c r="I9" s="1">
        <v>26</v>
      </c>
      <c r="J9" s="12" t="s">
        <v>49</v>
      </c>
      <c r="K9" s="3" t="s">
        <v>12</v>
      </c>
      <c r="L9" s="22"/>
      <c r="M9" s="22">
        <v>4200</v>
      </c>
      <c r="N9" s="23">
        <f t="shared" si="1"/>
        <v>332786</v>
      </c>
    </row>
    <row r="10" spans="1:14">
      <c r="B10" s="1">
        <v>4</v>
      </c>
      <c r="C10" s="1" t="s">
        <v>34</v>
      </c>
      <c r="D10" s="3" t="s">
        <v>10</v>
      </c>
      <c r="E10" s="22"/>
      <c r="F10" s="22">
        <v>1500</v>
      </c>
      <c r="G10" s="23">
        <f t="shared" si="0"/>
        <v>72217</v>
      </c>
      <c r="I10" s="1">
        <v>26</v>
      </c>
      <c r="J10" s="1" t="s">
        <v>58</v>
      </c>
      <c r="K10" s="3" t="s">
        <v>68</v>
      </c>
      <c r="L10" s="22"/>
      <c r="M10" s="22">
        <v>12000</v>
      </c>
      <c r="N10" s="23">
        <f t="shared" si="1"/>
        <v>320786</v>
      </c>
    </row>
    <row r="11" spans="1:14">
      <c r="B11" s="1">
        <v>5</v>
      </c>
      <c r="C11" s="1" t="s">
        <v>33</v>
      </c>
      <c r="D11" s="3" t="s">
        <v>8</v>
      </c>
      <c r="E11" s="22"/>
      <c r="F11" s="22">
        <v>8500</v>
      </c>
      <c r="G11" s="23">
        <f t="shared" si="0"/>
        <v>63717</v>
      </c>
      <c r="I11" s="1">
        <v>27</v>
      </c>
      <c r="J11" s="1" t="s">
        <v>48</v>
      </c>
      <c r="K11" s="3" t="s">
        <v>9</v>
      </c>
      <c r="L11" s="22"/>
      <c r="M11" s="22">
        <v>75000</v>
      </c>
      <c r="N11" s="23">
        <f t="shared" si="1"/>
        <v>245786</v>
      </c>
    </row>
    <row r="12" spans="1:14">
      <c r="B12" s="1">
        <v>6</v>
      </c>
      <c r="C12" s="1" t="s">
        <v>35</v>
      </c>
      <c r="D12" s="3" t="s">
        <v>12</v>
      </c>
      <c r="E12" s="22"/>
      <c r="F12" s="22">
        <v>5000</v>
      </c>
      <c r="G12" s="23">
        <f t="shared" si="0"/>
        <v>58717</v>
      </c>
      <c r="I12" s="1">
        <v>8</v>
      </c>
      <c r="J12" s="1" t="s">
        <v>50</v>
      </c>
      <c r="K12" s="3" t="s">
        <v>61</v>
      </c>
      <c r="L12" s="22"/>
      <c r="M12" s="22">
        <v>3500</v>
      </c>
      <c r="N12" s="23">
        <f t="shared" si="1"/>
        <v>242286</v>
      </c>
    </row>
    <row r="13" spans="1:14">
      <c r="B13" s="1">
        <v>10</v>
      </c>
      <c r="C13" s="1" t="s">
        <v>33</v>
      </c>
      <c r="D13" s="3" t="s">
        <v>8</v>
      </c>
      <c r="E13" s="22"/>
      <c r="F13" s="22">
        <v>1560</v>
      </c>
      <c r="G13" s="23">
        <f t="shared" si="0"/>
        <v>57157</v>
      </c>
      <c r="I13" s="1">
        <v>10</v>
      </c>
      <c r="J13" s="1" t="s">
        <v>51</v>
      </c>
      <c r="K13" s="3" t="s">
        <v>61</v>
      </c>
      <c r="L13" s="22"/>
      <c r="M13" s="22">
        <v>9800</v>
      </c>
      <c r="N13" s="23">
        <f t="shared" si="1"/>
        <v>232486</v>
      </c>
    </row>
    <row r="14" spans="1:14">
      <c r="B14" s="1">
        <v>11</v>
      </c>
      <c r="C14" s="1" t="s">
        <v>36</v>
      </c>
      <c r="D14" s="3" t="s">
        <v>41</v>
      </c>
      <c r="E14" s="22"/>
      <c r="F14" s="22">
        <v>1800</v>
      </c>
      <c r="G14" s="23">
        <f t="shared" si="0"/>
        <v>55357</v>
      </c>
      <c r="I14" s="1">
        <v>10</v>
      </c>
      <c r="J14" s="1" t="s">
        <v>52</v>
      </c>
      <c r="K14" s="3" t="s">
        <v>63</v>
      </c>
      <c r="L14" s="22"/>
      <c r="M14" s="22">
        <v>10200</v>
      </c>
      <c r="N14" s="23">
        <f t="shared" si="1"/>
        <v>222286</v>
      </c>
    </row>
    <row r="15" spans="1:14">
      <c r="B15" s="1">
        <v>12</v>
      </c>
      <c r="C15" s="1" t="s">
        <v>37</v>
      </c>
      <c r="D15" s="3" t="s">
        <v>10</v>
      </c>
      <c r="E15" s="22"/>
      <c r="F15" s="22">
        <v>500</v>
      </c>
      <c r="G15" s="23">
        <f t="shared" si="0"/>
        <v>54857</v>
      </c>
      <c r="I15" s="1">
        <v>15</v>
      </c>
      <c r="J15" s="1" t="s">
        <v>53</v>
      </c>
      <c r="K15" s="3" t="s">
        <v>8</v>
      </c>
      <c r="L15" s="22"/>
      <c r="M15" s="22">
        <v>39500</v>
      </c>
      <c r="N15" s="23">
        <f t="shared" si="1"/>
        <v>182786</v>
      </c>
    </row>
    <row r="16" spans="1:14">
      <c r="B16" s="1">
        <v>14</v>
      </c>
      <c r="C16" s="1" t="s">
        <v>33</v>
      </c>
      <c r="D16" s="3" t="s">
        <v>8</v>
      </c>
      <c r="E16" s="22"/>
      <c r="F16" s="22">
        <v>4915</v>
      </c>
      <c r="G16" s="23">
        <f t="shared" si="0"/>
        <v>49942</v>
      </c>
      <c r="I16" s="1">
        <v>15</v>
      </c>
      <c r="J16" s="1" t="s">
        <v>54</v>
      </c>
      <c r="K16" s="3" t="s">
        <v>11</v>
      </c>
      <c r="L16" s="22"/>
      <c r="M16" s="22">
        <v>10000</v>
      </c>
      <c r="N16" s="23">
        <f t="shared" si="1"/>
        <v>172786</v>
      </c>
    </row>
    <row r="17" spans="2:14">
      <c r="B17" s="1">
        <v>15</v>
      </c>
      <c r="C17" s="1" t="s">
        <v>38</v>
      </c>
      <c r="D17" s="3" t="s">
        <v>13</v>
      </c>
      <c r="E17" s="22"/>
      <c r="F17" s="22">
        <v>5000</v>
      </c>
      <c r="G17" s="23">
        <f t="shared" si="0"/>
        <v>44942</v>
      </c>
      <c r="I17" s="1">
        <v>20</v>
      </c>
      <c r="J17" s="1" t="s">
        <v>55</v>
      </c>
      <c r="K17" s="3" t="s">
        <v>10</v>
      </c>
      <c r="L17" s="22"/>
      <c r="M17" s="22">
        <v>14500</v>
      </c>
      <c r="N17" s="23">
        <f t="shared" si="1"/>
        <v>158286</v>
      </c>
    </row>
    <row r="18" spans="2:14">
      <c r="B18" s="1">
        <v>18</v>
      </c>
      <c r="C18" s="1" t="s">
        <v>42</v>
      </c>
      <c r="D18" s="3" t="s">
        <v>40</v>
      </c>
      <c r="E18" s="22"/>
      <c r="F18" s="22">
        <v>9800</v>
      </c>
      <c r="G18" s="23">
        <f t="shared" si="0"/>
        <v>35142</v>
      </c>
      <c r="I18" s="1"/>
      <c r="J18" s="1"/>
      <c r="K18" s="3"/>
      <c r="L18" s="22"/>
      <c r="M18" s="22"/>
      <c r="N18" s="23" t="str">
        <f t="shared" si="1"/>
        <v/>
      </c>
    </row>
    <row r="19" spans="2:14">
      <c r="B19" s="1"/>
      <c r="C19" s="1"/>
      <c r="D19" s="3"/>
      <c r="E19" s="22"/>
      <c r="F19" s="22"/>
      <c r="G19" s="23" t="str">
        <f t="shared" si="0"/>
        <v/>
      </c>
      <c r="I19" s="1"/>
      <c r="J19" s="1"/>
      <c r="K19" s="3"/>
      <c r="L19" s="22"/>
      <c r="M19" s="22"/>
      <c r="N19" s="23" t="str">
        <f t="shared" si="1"/>
        <v/>
      </c>
    </row>
    <row r="20" spans="2:14">
      <c r="B20" s="1"/>
      <c r="C20" s="1"/>
      <c r="D20" s="3"/>
      <c r="E20" s="22"/>
      <c r="F20" s="22"/>
      <c r="G20" s="23" t="str">
        <f t="shared" si="0"/>
        <v/>
      </c>
      <c r="I20" s="1"/>
      <c r="J20" s="1"/>
      <c r="K20" s="3"/>
      <c r="L20" s="22"/>
      <c r="M20" s="22"/>
      <c r="N20" s="23" t="str">
        <f t="shared" si="1"/>
        <v/>
      </c>
    </row>
    <row r="21" spans="2:14">
      <c r="B21" s="1"/>
      <c r="C21" s="1"/>
      <c r="D21" s="3"/>
      <c r="E21" s="22"/>
      <c r="F21" s="22"/>
      <c r="G21" s="23" t="str">
        <f t="shared" si="0"/>
        <v/>
      </c>
      <c r="I21" s="1"/>
      <c r="J21" s="1"/>
      <c r="K21" s="3"/>
      <c r="L21" s="22"/>
      <c r="M21" s="22"/>
      <c r="N21" s="23" t="str">
        <f t="shared" si="1"/>
        <v/>
      </c>
    </row>
    <row r="22" spans="2:14">
      <c r="B22" s="1"/>
      <c r="C22" s="1"/>
      <c r="D22" s="3"/>
      <c r="E22" s="22"/>
      <c r="F22" s="22"/>
      <c r="G22" s="23" t="str">
        <f t="shared" ref="G22:G23" si="2">IF(AND(E22="",F22=""),"",G21+E22-F22)</f>
        <v/>
      </c>
      <c r="I22" s="13"/>
      <c r="J22" s="13"/>
      <c r="K22" s="14"/>
      <c r="L22" s="13"/>
      <c r="M22" s="13"/>
      <c r="N22" s="13"/>
    </row>
    <row r="23" spans="2:14">
      <c r="B23" s="1"/>
      <c r="C23" s="1"/>
      <c r="D23" s="3"/>
      <c r="E23" s="22"/>
      <c r="F23" s="22"/>
      <c r="G23" s="23" t="str">
        <f t="shared" si="2"/>
        <v/>
      </c>
      <c r="I23" s="80" t="s">
        <v>65</v>
      </c>
      <c r="J23" s="80"/>
      <c r="K23" s="80"/>
      <c r="L23" s="80"/>
      <c r="M23" s="80"/>
      <c r="N23" s="80"/>
    </row>
    <row r="24" spans="2:14">
      <c r="B24" s="1"/>
      <c r="C24" s="1"/>
      <c r="D24" s="3"/>
      <c r="E24" s="22"/>
      <c r="F24" s="22"/>
      <c r="G24" s="23" t="str">
        <f t="shared" si="0"/>
        <v/>
      </c>
      <c r="I24" s="4" t="s">
        <v>0</v>
      </c>
      <c r="J24" s="4" t="s">
        <v>1</v>
      </c>
      <c r="K24" s="5" t="s">
        <v>2</v>
      </c>
      <c r="L24" s="4" t="s">
        <v>64</v>
      </c>
      <c r="M24" s="4" t="s">
        <v>4</v>
      </c>
      <c r="N24" s="4" t="s">
        <v>57</v>
      </c>
    </row>
    <row r="25" spans="2:14">
      <c r="B25" s="1"/>
      <c r="C25" s="1"/>
      <c r="D25" s="3"/>
      <c r="E25" s="22"/>
      <c r="F25" s="22"/>
      <c r="G25" s="23" t="str">
        <f t="shared" si="0"/>
        <v/>
      </c>
      <c r="I25" s="35">
        <v>5</v>
      </c>
      <c r="J25" s="35" t="s">
        <v>59</v>
      </c>
      <c r="K25" s="3" t="s">
        <v>8</v>
      </c>
      <c r="L25" s="39">
        <v>1</v>
      </c>
      <c r="M25" s="40">
        <v>12000</v>
      </c>
      <c r="N25" s="41">
        <f>M25</f>
        <v>12000</v>
      </c>
    </row>
    <row r="26" spans="2:14">
      <c r="B26" s="1"/>
      <c r="C26" s="1"/>
      <c r="D26" s="3"/>
      <c r="E26" s="22"/>
      <c r="F26" s="22"/>
      <c r="G26" s="23" t="str">
        <f t="shared" si="0"/>
        <v/>
      </c>
      <c r="I26" s="35"/>
      <c r="J26" s="35"/>
      <c r="K26" s="3"/>
      <c r="L26" s="39"/>
      <c r="M26" s="40"/>
      <c r="N26" s="41" t="str">
        <f>IF(M26="","",N25+L26-M26)</f>
        <v/>
      </c>
    </row>
    <row r="27" spans="2:14">
      <c r="B27" s="1"/>
      <c r="C27" s="1"/>
      <c r="D27" s="3"/>
      <c r="E27" s="22"/>
      <c r="F27" s="22"/>
      <c r="G27" s="23" t="str">
        <f t="shared" si="0"/>
        <v/>
      </c>
      <c r="I27" s="35"/>
      <c r="J27" s="35"/>
      <c r="K27" s="3"/>
      <c r="L27" s="39"/>
      <c r="M27" s="40"/>
      <c r="N27" s="41" t="str">
        <f>IF(M27="","",N26+L27-M27)</f>
        <v/>
      </c>
    </row>
  </sheetData>
  <mergeCells count="3">
    <mergeCell ref="B2:G2"/>
    <mergeCell ref="I2:N2"/>
    <mergeCell ref="I23:N23"/>
  </mergeCells>
  <phoneticPr fontId="3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初期設定!$A$2:$A$17</xm:f>
          </x14:formula1>
          <xm:sqref>D4:D27 K4:K21 K25:K27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zoomScaleNormal="100" workbookViewId="0">
      <selection activeCell="B14" sqref="B14"/>
    </sheetView>
  </sheetViews>
  <sheetFormatPr defaultRowHeight="13.5"/>
  <cols>
    <col min="1" max="1" width="3.25" style="8" customWidth="1"/>
    <col min="2" max="2" width="4.125" style="8" customWidth="1"/>
    <col min="3" max="3" width="15.5" style="8" bestFit="1" customWidth="1"/>
    <col min="4" max="4" width="15" style="8" hidden="1" customWidth="1"/>
    <col min="5" max="5" width="7.875" style="8" customWidth="1"/>
    <col min="6" max="6" width="7.875" style="8" bestFit="1" customWidth="1"/>
    <col min="7" max="7" width="7.125" style="8" customWidth="1"/>
    <col min="8" max="8" width="7.125" style="8" bestFit="1" customWidth="1"/>
    <col min="9" max="9" width="6.875" style="8" customWidth="1"/>
    <col min="10" max="10" width="6.875" style="8" bestFit="1" customWidth="1"/>
    <col min="11" max="11" width="6.25" style="8" customWidth="1"/>
    <col min="12" max="12" width="6.875" style="8" bestFit="1" customWidth="1"/>
    <col min="13" max="13" width="5.875" style="8" bestFit="1" customWidth="1"/>
    <col min="14" max="17" width="6.875" style="8" bestFit="1" customWidth="1"/>
    <col min="18" max="18" width="6.875" style="8" customWidth="1"/>
    <col min="19" max="19" width="6.875" style="8" bestFit="1" customWidth="1"/>
    <col min="20" max="20" width="9.25" style="8" bestFit="1" customWidth="1"/>
    <col min="21" max="259" width="9" style="8"/>
    <col min="260" max="260" width="8.25" style="8" bestFit="1" customWidth="1"/>
    <col min="261" max="261" width="14.75" style="8" customWidth="1"/>
    <col min="262" max="262" width="7.5" style="8" customWidth="1"/>
    <col min="263" max="263" width="6.875" style="8" customWidth="1"/>
    <col min="264" max="265" width="6.25" style="8" customWidth="1"/>
    <col min="266" max="266" width="6.125" style="8" customWidth="1"/>
    <col min="267" max="267" width="5.875" style="8" bestFit="1" customWidth="1"/>
    <col min="268" max="268" width="6.25" style="8" customWidth="1"/>
    <col min="269" max="269" width="6.125" style="8" customWidth="1"/>
    <col min="270" max="270" width="6.25" style="8" customWidth="1"/>
    <col min="271" max="271" width="6.375" style="8" customWidth="1"/>
    <col min="272" max="272" width="6.25" style="8" customWidth="1"/>
    <col min="273" max="273" width="6.5" style="8" customWidth="1"/>
    <col min="274" max="274" width="6.875" style="8" bestFit="1" customWidth="1"/>
    <col min="275" max="275" width="6.25" style="8" bestFit="1" customWidth="1"/>
    <col min="276" max="276" width="8" style="8" customWidth="1"/>
    <col min="277" max="515" width="9" style="8"/>
    <col min="516" max="516" width="8.25" style="8" bestFit="1" customWidth="1"/>
    <col min="517" max="517" width="14.75" style="8" customWidth="1"/>
    <col min="518" max="518" width="7.5" style="8" customWidth="1"/>
    <col min="519" max="519" width="6.875" style="8" customWidth="1"/>
    <col min="520" max="521" width="6.25" style="8" customWidth="1"/>
    <col min="522" max="522" width="6.125" style="8" customWidth="1"/>
    <col min="523" max="523" width="5.875" style="8" bestFit="1" customWidth="1"/>
    <col min="524" max="524" width="6.25" style="8" customWidth="1"/>
    <col min="525" max="525" width="6.125" style="8" customWidth="1"/>
    <col min="526" max="526" width="6.25" style="8" customWidth="1"/>
    <col min="527" max="527" width="6.375" style="8" customWidth="1"/>
    <col min="528" max="528" width="6.25" style="8" customWidth="1"/>
    <col min="529" max="529" width="6.5" style="8" customWidth="1"/>
    <col min="530" max="530" width="6.875" style="8" bestFit="1" customWidth="1"/>
    <col min="531" max="531" width="6.25" style="8" bestFit="1" customWidth="1"/>
    <col min="532" max="532" width="8" style="8" customWidth="1"/>
    <col min="533" max="771" width="9" style="8"/>
    <col min="772" max="772" width="8.25" style="8" bestFit="1" customWidth="1"/>
    <col min="773" max="773" width="14.75" style="8" customWidth="1"/>
    <col min="774" max="774" width="7.5" style="8" customWidth="1"/>
    <col min="775" max="775" width="6.875" style="8" customWidth="1"/>
    <col min="776" max="777" width="6.25" style="8" customWidth="1"/>
    <col min="778" max="778" width="6.125" style="8" customWidth="1"/>
    <col min="779" max="779" width="5.875" style="8" bestFit="1" customWidth="1"/>
    <col min="780" max="780" width="6.25" style="8" customWidth="1"/>
    <col min="781" max="781" width="6.125" style="8" customWidth="1"/>
    <col min="782" max="782" width="6.25" style="8" customWidth="1"/>
    <col min="783" max="783" width="6.375" style="8" customWidth="1"/>
    <col min="784" max="784" width="6.25" style="8" customWidth="1"/>
    <col min="785" max="785" width="6.5" style="8" customWidth="1"/>
    <col min="786" max="786" width="6.875" style="8" bestFit="1" customWidth="1"/>
    <col min="787" max="787" width="6.25" style="8" bestFit="1" customWidth="1"/>
    <col min="788" max="788" width="8" style="8" customWidth="1"/>
    <col min="789" max="1027" width="9" style="8"/>
    <col min="1028" max="1028" width="8.25" style="8" bestFit="1" customWidth="1"/>
    <col min="1029" max="1029" width="14.75" style="8" customWidth="1"/>
    <col min="1030" max="1030" width="7.5" style="8" customWidth="1"/>
    <col min="1031" max="1031" width="6.875" style="8" customWidth="1"/>
    <col min="1032" max="1033" width="6.25" style="8" customWidth="1"/>
    <col min="1034" max="1034" width="6.125" style="8" customWidth="1"/>
    <col min="1035" max="1035" width="5.875" style="8" bestFit="1" customWidth="1"/>
    <col min="1036" max="1036" width="6.25" style="8" customWidth="1"/>
    <col min="1037" max="1037" width="6.125" style="8" customWidth="1"/>
    <col min="1038" max="1038" width="6.25" style="8" customWidth="1"/>
    <col min="1039" max="1039" width="6.375" style="8" customWidth="1"/>
    <col min="1040" max="1040" width="6.25" style="8" customWidth="1"/>
    <col min="1041" max="1041" width="6.5" style="8" customWidth="1"/>
    <col min="1042" max="1042" width="6.875" style="8" bestFit="1" customWidth="1"/>
    <col min="1043" max="1043" width="6.25" style="8" bestFit="1" customWidth="1"/>
    <col min="1044" max="1044" width="8" style="8" customWidth="1"/>
    <col min="1045" max="1283" width="9" style="8"/>
    <col min="1284" max="1284" width="8.25" style="8" bestFit="1" customWidth="1"/>
    <col min="1285" max="1285" width="14.75" style="8" customWidth="1"/>
    <col min="1286" max="1286" width="7.5" style="8" customWidth="1"/>
    <col min="1287" max="1287" width="6.875" style="8" customWidth="1"/>
    <col min="1288" max="1289" width="6.25" style="8" customWidth="1"/>
    <col min="1290" max="1290" width="6.125" style="8" customWidth="1"/>
    <col min="1291" max="1291" width="5.875" style="8" bestFit="1" customWidth="1"/>
    <col min="1292" max="1292" width="6.25" style="8" customWidth="1"/>
    <col min="1293" max="1293" width="6.125" style="8" customWidth="1"/>
    <col min="1294" max="1294" width="6.25" style="8" customWidth="1"/>
    <col min="1295" max="1295" width="6.375" style="8" customWidth="1"/>
    <col min="1296" max="1296" width="6.25" style="8" customWidth="1"/>
    <col min="1297" max="1297" width="6.5" style="8" customWidth="1"/>
    <col min="1298" max="1298" width="6.875" style="8" bestFit="1" customWidth="1"/>
    <col min="1299" max="1299" width="6.25" style="8" bestFit="1" customWidth="1"/>
    <col min="1300" max="1300" width="8" style="8" customWidth="1"/>
    <col min="1301" max="1539" width="9" style="8"/>
    <col min="1540" max="1540" width="8.25" style="8" bestFit="1" customWidth="1"/>
    <col min="1541" max="1541" width="14.75" style="8" customWidth="1"/>
    <col min="1542" max="1542" width="7.5" style="8" customWidth="1"/>
    <col min="1543" max="1543" width="6.875" style="8" customWidth="1"/>
    <col min="1544" max="1545" width="6.25" style="8" customWidth="1"/>
    <col min="1546" max="1546" width="6.125" style="8" customWidth="1"/>
    <col min="1547" max="1547" width="5.875" style="8" bestFit="1" customWidth="1"/>
    <col min="1548" max="1548" width="6.25" style="8" customWidth="1"/>
    <col min="1549" max="1549" width="6.125" style="8" customWidth="1"/>
    <col min="1550" max="1550" width="6.25" style="8" customWidth="1"/>
    <col min="1551" max="1551" width="6.375" style="8" customWidth="1"/>
    <col min="1552" max="1552" width="6.25" style="8" customWidth="1"/>
    <col min="1553" max="1553" width="6.5" style="8" customWidth="1"/>
    <col min="1554" max="1554" width="6.875" style="8" bestFit="1" customWidth="1"/>
    <col min="1555" max="1555" width="6.25" style="8" bestFit="1" customWidth="1"/>
    <col min="1556" max="1556" width="8" style="8" customWidth="1"/>
    <col min="1557" max="1795" width="9" style="8"/>
    <col min="1796" max="1796" width="8.25" style="8" bestFit="1" customWidth="1"/>
    <col min="1797" max="1797" width="14.75" style="8" customWidth="1"/>
    <col min="1798" max="1798" width="7.5" style="8" customWidth="1"/>
    <col min="1799" max="1799" width="6.875" style="8" customWidth="1"/>
    <col min="1800" max="1801" width="6.25" style="8" customWidth="1"/>
    <col min="1802" max="1802" width="6.125" style="8" customWidth="1"/>
    <col min="1803" max="1803" width="5.875" style="8" bestFit="1" customWidth="1"/>
    <col min="1804" max="1804" width="6.25" style="8" customWidth="1"/>
    <col min="1805" max="1805" width="6.125" style="8" customWidth="1"/>
    <col min="1806" max="1806" width="6.25" style="8" customWidth="1"/>
    <col min="1807" max="1807" width="6.375" style="8" customWidth="1"/>
    <col min="1808" max="1808" width="6.25" style="8" customWidth="1"/>
    <col min="1809" max="1809" width="6.5" style="8" customWidth="1"/>
    <col min="1810" max="1810" width="6.875" style="8" bestFit="1" customWidth="1"/>
    <col min="1811" max="1811" width="6.25" style="8" bestFit="1" customWidth="1"/>
    <col min="1812" max="1812" width="8" style="8" customWidth="1"/>
    <col min="1813" max="2051" width="9" style="8"/>
    <col min="2052" max="2052" width="8.25" style="8" bestFit="1" customWidth="1"/>
    <col min="2053" max="2053" width="14.75" style="8" customWidth="1"/>
    <col min="2054" max="2054" width="7.5" style="8" customWidth="1"/>
    <col min="2055" max="2055" width="6.875" style="8" customWidth="1"/>
    <col min="2056" max="2057" width="6.25" style="8" customWidth="1"/>
    <col min="2058" max="2058" width="6.125" style="8" customWidth="1"/>
    <col min="2059" max="2059" width="5.875" style="8" bestFit="1" customWidth="1"/>
    <col min="2060" max="2060" width="6.25" style="8" customWidth="1"/>
    <col min="2061" max="2061" width="6.125" style="8" customWidth="1"/>
    <col min="2062" max="2062" width="6.25" style="8" customWidth="1"/>
    <col min="2063" max="2063" width="6.375" style="8" customWidth="1"/>
    <col min="2064" max="2064" width="6.25" style="8" customWidth="1"/>
    <col min="2065" max="2065" width="6.5" style="8" customWidth="1"/>
    <col min="2066" max="2066" width="6.875" style="8" bestFit="1" customWidth="1"/>
    <col min="2067" max="2067" width="6.25" style="8" bestFit="1" customWidth="1"/>
    <col min="2068" max="2068" width="8" style="8" customWidth="1"/>
    <col min="2069" max="2307" width="9" style="8"/>
    <col min="2308" max="2308" width="8.25" style="8" bestFit="1" customWidth="1"/>
    <col min="2309" max="2309" width="14.75" style="8" customWidth="1"/>
    <col min="2310" max="2310" width="7.5" style="8" customWidth="1"/>
    <col min="2311" max="2311" width="6.875" style="8" customWidth="1"/>
    <col min="2312" max="2313" width="6.25" style="8" customWidth="1"/>
    <col min="2314" max="2314" width="6.125" style="8" customWidth="1"/>
    <col min="2315" max="2315" width="5.875" style="8" bestFit="1" customWidth="1"/>
    <col min="2316" max="2316" width="6.25" style="8" customWidth="1"/>
    <col min="2317" max="2317" width="6.125" style="8" customWidth="1"/>
    <col min="2318" max="2318" width="6.25" style="8" customWidth="1"/>
    <col min="2319" max="2319" width="6.375" style="8" customWidth="1"/>
    <col min="2320" max="2320" width="6.25" style="8" customWidth="1"/>
    <col min="2321" max="2321" width="6.5" style="8" customWidth="1"/>
    <col min="2322" max="2322" width="6.875" style="8" bestFit="1" customWidth="1"/>
    <col min="2323" max="2323" width="6.25" style="8" bestFit="1" customWidth="1"/>
    <col min="2324" max="2324" width="8" style="8" customWidth="1"/>
    <col min="2325" max="2563" width="9" style="8"/>
    <col min="2564" max="2564" width="8.25" style="8" bestFit="1" customWidth="1"/>
    <col min="2565" max="2565" width="14.75" style="8" customWidth="1"/>
    <col min="2566" max="2566" width="7.5" style="8" customWidth="1"/>
    <col min="2567" max="2567" width="6.875" style="8" customWidth="1"/>
    <col min="2568" max="2569" width="6.25" style="8" customWidth="1"/>
    <col min="2570" max="2570" width="6.125" style="8" customWidth="1"/>
    <col min="2571" max="2571" width="5.875" style="8" bestFit="1" customWidth="1"/>
    <col min="2572" max="2572" width="6.25" style="8" customWidth="1"/>
    <col min="2573" max="2573" width="6.125" style="8" customWidth="1"/>
    <col min="2574" max="2574" width="6.25" style="8" customWidth="1"/>
    <col min="2575" max="2575" width="6.375" style="8" customWidth="1"/>
    <col min="2576" max="2576" width="6.25" style="8" customWidth="1"/>
    <col min="2577" max="2577" width="6.5" style="8" customWidth="1"/>
    <col min="2578" max="2578" width="6.875" style="8" bestFit="1" customWidth="1"/>
    <col min="2579" max="2579" width="6.25" style="8" bestFit="1" customWidth="1"/>
    <col min="2580" max="2580" width="8" style="8" customWidth="1"/>
    <col min="2581" max="2819" width="9" style="8"/>
    <col min="2820" max="2820" width="8.25" style="8" bestFit="1" customWidth="1"/>
    <col min="2821" max="2821" width="14.75" style="8" customWidth="1"/>
    <col min="2822" max="2822" width="7.5" style="8" customWidth="1"/>
    <col min="2823" max="2823" width="6.875" style="8" customWidth="1"/>
    <col min="2824" max="2825" width="6.25" style="8" customWidth="1"/>
    <col min="2826" max="2826" width="6.125" style="8" customWidth="1"/>
    <col min="2827" max="2827" width="5.875" style="8" bestFit="1" customWidth="1"/>
    <col min="2828" max="2828" width="6.25" style="8" customWidth="1"/>
    <col min="2829" max="2829" width="6.125" style="8" customWidth="1"/>
    <col min="2830" max="2830" width="6.25" style="8" customWidth="1"/>
    <col min="2831" max="2831" width="6.375" style="8" customWidth="1"/>
    <col min="2832" max="2832" width="6.25" style="8" customWidth="1"/>
    <col min="2833" max="2833" width="6.5" style="8" customWidth="1"/>
    <col min="2834" max="2834" width="6.875" style="8" bestFit="1" customWidth="1"/>
    <col min="2835" max="2835" width="6.25" style="8" bestFit="1" customWidth="1"/>
    <col min="2836" max="2836" width="8" style="8" customWidth="1"/>
    <col min="2837" max="3075" width="9" style="8"/>
    <col min="3076" max="3076" width="8.25" style="8" bestFit="1" customWidth="1"/>
    <col min="3077" max="3077" width="14.75" style="8" customWidth="1"/>
    <col min="3078" max="3078" width="7.5" style="8" customWidth="1"/>
    <col min="3079" max="3079" width="6.875" style="8" customWidth="1"/>
    <col min="3080" max="3081" width="6.25" style="8" customWidth="1"/>
    <col min="3082" max="3082" width="6.125" style="8" customWidth="1"/>
    <col min="3083" max="3083" width="5.875" style="8" bestFit="1" customWidth="1"/>
    <col min="3084" max="3084" width="6.25" style="8" customWidth="1"/>
    <col min="3085" max="3085" width="6.125" style="8" customWidth="1"/>
    <col min="3086" max="3086" width="6.25" style="8" customWidth="1"/>
    <col min="3087" max="3087" width="6.375" style="8" customWidth="1"/>
    <col min="3088" max="3088" width="6.25" style="8" customWidth="1"/>
    <col min="3089" max="3089" width="6.5" style="8" customWidth="1"/>
    <col min="3090" max="3090" width="6.875" style="8" bestFit="1" customWidth="1"/>
    <col min="3091" max="3091" width="6.25" style="8" bestFit="1" customWidth="1"/>
    <col min="3092" max="3092" width="8" style="8" customWidth="1"/>
    <col min="3093" max="3331" width="9" style="8"/>
    <col min="3332" max="3332" width="8.25" style="8" bestFit="1" customWidth="1"/>
    <col min="3333" max="3333" width="14.75" style="8" customWidth="1"/>
    <col min="3334" max="3334" width="7.5" style="8" customWidth="1"/>
    <col min="3335" max="3335" width="6.875" style="8" customWidth="1"/>
    <col min="3336" max="3337" width="6.25" style="8" customWidth="1"/>
    <col min="3338" max="3338" width="6.125" style="8" customWidth="1"/>
    <col min="3339" max="3339" width="5.875" style="8" bestFit="1" customWidth="1"/>
    <col min="3340" max="3340" width="6.25" style="8" customWidth="1"/>
    <col min="3341" max="3341" width="6.125" style="8" customWidth="1"/>
    <col min="3342" max="3342" width="6.25" style="8" customWidth="1"/>
    <col min="3343" max="3343" width="6.375" style="8" customWidth="1"/>
    <col min="3344" max="3344" width="6.25" style="8" customWidth="1"/>
    <col min="3345" max="3345" width="6.5" style="8" customWidth="1"/>
    <col min="3346" max="3346" width="6.875" style="8" bestFit="1" customWidth="1"/>
    <col min="3347" max="3347" width="6.25" style="8" bestFit="1" customWidth="1"/>
    <col min="3348" max="3348" width="8" style="8" customWidth="1"/>
    <col min="3349" max="3587" width="9" style="8"/>
    <col min="3588" max="3588" width="8.25" style="8" bestFit="1" customWidth="1"/>
    <col min="3589" max="3589" width="14.75" style="8" customWidth="1"/>
    <col min="3590" max="3590" width="7.5" style="8" customWidth="1"/>
    <col min="3591" max="3591" width="6.875" style="8" customWidth="1"/>
    <col min="3592" max="3593" width="6.25" style="8" customWidth="1"/>
    <col min="3594" max="3594" width="6.125" style="8" customWidth="1"/>
    <col min="3595" max="3595" width="5.875" style="8" bestFit="1" customWidth="1"/>
    <col min="3596" max="3596" width="6.25" style="8" customWidth="1"/>
    <col min="3597" max="3597" width="6.125" style="8" customWidth="1"/>
    <col min="3598" max="3598" width="6.25" style="8" customWidth="1"/>
    <col min="3599" max="3599" width="6.375" style="8" customWidth="1"/>
    <col min="3600" max="3600" width="6.25" style="8" customWidth="1"/>
    <col min="3601" max="3601" width="6.5" style="8" customWidth="1"/>
    <col min="3602" max="3602" width="6.875" style="8" bestFit="1" customWidth="1"/>
    <col min="3603" max="3603" width="6.25" style="8" bestFit="1" customWidth="1"/>
    <col min="3604" max="3604" width="8" style="8" customWidth="1"/>
    <col min="3605" max="3843" width="9" style="8"/>
    <col min="3844" max="3844" width="8.25" style="8" bestFit="1" customWidth="1"/>
    <col min="3845" max="3845" width="14.75" style="8" customWidth="1"/>
    <col min="3846" max="3846" width="7.5" style="8" customWidth="1"/>
    <col min="3847" max="3847" width="6.875" style="8" customWidth="1"/>
    <col min="3848" max="3849" width="6.25" style="8" customWidth="1"/>
    <col min="3850" max="3850" width="6.125" style="8" customWidth="1"/>
    <col min="3851" max="3851" width="5.875" style="8" bestFit="1" customWidth="1"/>
    <col min="3852" max="3852" width="6.25" style="8" customWidth="1"/>
    <col min="3853" max="3853" width="6.125" style="8" customWidth="1"/>
    <col min="3854" max="3854" width="6.25" style="8" customWidth="1"/>
    <col min="3855" max="3855" width="6.375" style="8" customWidth="1"/>
    <col min="3856" max="3856" width="6.25" style="8" customWidth="1"/>
    <col min="3857" max="3857" width="6.5" style="8" customWidth="1"/>
    <col min="3858" max="3858" width="6.875" style="8" bestFit="1" customWidth="1"/>
    <col min="3859" max="3859" width="6.25" style="8" bestFit="1" customWidth="1"/>
    <col min="3860" max="3860" width="8" style="8" customWidth="1"/>
    <col min="3861" max="4099" width="9" style="8"/>
    <col min="4100" max="4100" width="8.25" style="8" bestFit="1" customWidth="1"/>
    <col min="4101" max="4101" width="14.75" style="8" customWidth="1"/>
    <col min="4102" max="4102" width="7.5" style="8" customWidth="1"/>
    <col min="4103" max="4103" width="6.875" style="8" customWidth="1"/>
    <col min="4104" max="4105" width="6.25" style="8" customWidth="1"/>
    <col min="4106" max="4106" width="6.125" style="8" customWidth="1"/>
    <col min="4107" max="4107" width="5.875" style="8" bestFit="1" customWidth="1"/>
    <col min="4108" max="4108" width="6.25" style="8" customWidth="1"/>
    <col min="4109" max="4109" width="6.125" style="8" customWidth="1"/>
    <col min="4110" max="4110" width="6.25" style="8" customWidth="1"/>
    <col min="4111" max="4111" width="6.375" style="8" customWidth="1"/>
    <col min="4112" max="4112" width="6.25" style="8" customWidth="1"/>
    <col min="4113" max="4113" width="6.5" style="8" customWidth="1"/>
    <col min="4114" max="4114" width="6.875" style="8" bestFit="1" customWidth="1"/>
    <col min="4115" max="4115" width="6.25" style="8" bestFit="1" customWidth="1"/>
    <col min="4116" max="4116" width="8" style="8" customWidth="1"/>
    <col min="4117" max="4355" width="9" style="8"/>
    <col min="4356" max="4356" width="8.25" style="8" bestFit="1" customWidth="1"/>
    <col min="4357" max="4357" width="14.75" style="8" customWidth="1"/>
    <col min="4358" max="4358" width="7.5" style="8" customWidth="1"/>
    <col min="4359" max="4359" width="6.875" style="8" customWidth="1"/>
    <col min="4360" max="4361" width="6.25" style="8" customWidth="1"/>
    <col min="4362" max="4362" width="6.125" style="8" customWidth="1"/>
    <col min="4363" max="4363" width="5.875" style="8" bestFit="1" customWidth="1"/>
    <col min="4364" max="4364" width="6.25" style="8" customWidth="1"/>
    <col min="4365" max="4365" width="6.125" style="8" customWidth="1"/>
    <col min="4366" max="4366" width="6.25" style="8" customWidth="1"/>
    <col min="4367" max="4367" width="6.375" style="8" customWidth="1"/>
    <col min="4368" max="4368" width="6.25" style="8" customWidth="1"/>
    <col min="4369" max="4369" width="6.5" style="8" customWidth="1"/>
    <col min="4370" max="4370" width="6.875" style="8" bestFit="1" customWidth="1"/>
    <col min="4371" max="4371" width="6.25" style="8" bestFit="1" customWidth="1"/>
    <col min="4372" max="4372" width="8" style="8" customWidth="1"/>
    <col min="4373" max="4611" width="9" style="8"/>
    <col min="4612" max="4612" width="8.25" style="8" bestFit="1" customWidth="1"/>
    <col min="4613" max="4613" width="14.75" style="8" customWidth="1"/>
    <col min="4614" max="4614" width="7.5" style="8" customWidth="1"/>
    <col min="4615" max="4615" width="6.875" style="8" customWidth="1"/>
    <col min="4616" max="4617" width="6.25" style="8" customWidth="1"/>
    <col min="4618" max="4618" width="6.125" style="8" customWidth="1"/>
    <col min="4619" max="4619" width="5.875" style="8" bestFit="1" customWidth="1"/>
    <col min="4620" max="4620" width="6.25" style="8" customWidth="1"/>
    <col min="4621" max="4621" width="6.125" style="8" customWidth="1"/>
    <col min="4622" max="4622" width="6.25" style="8" customWidth="1"/>
    <col min="4623" max="4623" width="6.375" style="8" customWidth="1"/>
    <col min="4624" max="4624" width="6.25" style="8" customWidth="1"/>
    <col min="4625" max="4625" width="6.5" style="8" customWidth="1"/>
    <col min="4626" max="4626" width="6.875" style="8" bestFit="1" customWidth="1"/>
    <col min="4627" max="4627" width="6.25" style="8" bestFit="1" customWidth="1"/>
    <col min="4628" max="4628" width="8" style="8" customWidth="1"/>
    <col min="4629" max="4867" width="9" style="8"/>
    <col min="4868" max="4868" width="8.25" style="8" bestFit="1" customWidth="1"/>
    <col min="4869" max="4869" width="14.75" style="8" customWidth="1"/>
    <col min="4870" max="4870" width="7.5" style="8" customWidth="1"/>
    <col min="4871" max="4871" width="6.875" style="8" customWidth="1"/>
    <col min="4872" max="4873" width="6.25" style="8" customWidth="1"/>
    <col min="4874" max="4874" width="6.125" style="8" customWidth="1"/>
    <col min="4875" max="4875" width="5.875" style="8" bestFit="1" customWidth="1"/>
    <col min="4876" max="4876" width="6.25" style="8" customWidth="1"/>
    <col min="4877" max="4877" width="6.125" style="8" customWidth="1"/>
    <col min="4878" max="4878" width="6.25" style="8" customWidth="1"/>
    <col min="4879" max="4879" width="6.375" style="8" customWidth="1"/>
    <col min="4880" max="4880" width="6.25" style="8" customWidth="1"/>
    <col min="4881" max="4881" width="6.5" style="8" customWidth="1"/>
    <col min="4882" max="4882" width="6.875" style="8" bestFit="1" customWidth="1"/>
    <col min="4883" max="4883" width="6.25" style="8" bestFit="1" customWidth="1"/>
    <col min="4884" max="4884" width="8" style="8" customWidth="1"/>
    <col min="4885" max="5123" width="9" style="8"/>
    <col min="5124" max="5124" width="8.25" style="8" bestFit="1" customWidth="1"/>
    <col min="5125" max="5125" width="14.75" style="8" customWidth="1"/>
    <col min="5126" max="5126" width="7.5" style="8" customWidth="1"/>
    <col min="5127" max="5127" width="6.875" style="8" customWidth="1"/>
    <col min="5128" max="5129" width="6.25" style="8" customWidth="1"/>
    <col min="5130" max="5130" width="6.125" style="8" customWidth="1"/>
    <col min="5131" max="5131" width="5.875" style="8" bestFit="1" customWidth="1"/>
    <col min="5132" max="5132" width="6.25" style="8" customWidth="1"/>
    <col min="5133" max="5133" width="6.125" style="8" customWidth="1"/>
    <col min="5134" max="5134" width="6.25" style="8" customWidth="1"/>
    <col min="5135" max="5135" width="6.375" style="8" customWidth="1"/>
    <col min="5136" max="5136" width="6.25" style="8" customWidth="1"/>
    <col min="5137" max="5137" width="6.5" style="8" customWidth="1"/>
    <col min="5138" max="5138" width="6.875" style="8" bestFit="1" customWidth="1"/>
    <col min="5139" max="5139" width="6.25" style="8" bestFit="1" customWidth="1"/>
    <col min="5140" max="5140" width="8" style="8" customWidth="1"/>
    <col min="5141" max="5379" width="9" style="8"/>
    <col min="5380" max="5380" width="8.25" style="8" bestFit="1" customWidth="1"/>
    <col min="5381" max="5381" width="14.75" style="8" customWidth="1"/>
    <col min="5382" max="5382" width="7.5" style="8" customWidth="1"/>
    <col min="5383" max="5383" width="6.875" style="8" customWidth="1"/>
    <col min="5384" max="5385" width="6.25" style="8" customWidth="1"/>
    <col min="5386" max="5386" width="6.125" style="8" customWidth="1"/>
    <col min="5387" max="5387" width="5.875" style="8" bestFit="1" customWidth="1"/>
    <col min="5388" max="5388" width="6.25" style="8" customWidth="1"/>
    <col min="5389" max="5389" width="6.125" style="8" customWidth="1"/>
    <col min="5390" max="5390" width="6.25" style="8" customWidth="1"/>
    <col min="5391" max="5391" width="6.375" style="8" customWidth="1"/>
    <col min="5392" max="5392" width="6.25" style="8" customWidth="1"/>
    <col min="5393" max="5393" width="6.5" style="8" customWidth="1"/>
    <col min="5394" max="5394" width="6.875" style="8" bestFit="1" customWidth="1"/>
    <col min="5395" max="5395" width="6.25" style="8" bestFit="1" customWidth="1"/>
    <col min="5396" max="5396" width="8" style="8" customWidth="1"/>
    <col min="5397" max="5635" width="9" style="8"/>
    <col min="5636" max="5636" width="8.25" style="8" bestFit="1" customWidth="1"/>
    <col min="5637" max="5637" width="14.75" style="8" customWidth="1"/>
    <col min="5638" max="5638" width="7.5" style="8" customWidth="1"/>
    <col min="5639" max="5639" width="6.875" style="8" customWidth="1"/>
    <col min="5640" max="5641" width="6.25" style="8" customWidth="1"/>
    <col min="5642" max="5642" width="6.125" style="8" customWidth="1"/>
    <col min="5643" max="5643" width="5.875" style="8" bestFit="1" customWidth="1"/>
    <col min="5644" max="5644" width="6.25" style="8" customWidth="1"/>
    <col min="5645" max="5645" width="6.125" style="8" customWidth="1"/>
    <col min="5646" max="5646" width="6.25" style="8" customWidth="1"/>
    <col min="5647" max="5647" width="6.375" style="8" customWidth="1"/>
    <col min="5648" max="5648" width="6.25" style="8" customWidth="1"/>
    <col min="5649" max="5649" width="6.5" style="8" customWidth="1"/>
    <col min="5650" max="5650" width="6.875" style="8" bestFit="1" customWidth="1"/>
    <col min="5651" max="5651" width="6.25" style="8" bestFit="1" customWidth="1"/>
    <col min="5652" max="5652" width="8" style="8" customWidth="1"/>
    <col min="5653" max="5891" width="9" style="8"/>
    <col min="5892" max="5892" width="8.25" style="8" bestFit="1" customWidth="1"/>
    <col min="5893" max="5893" width="14.75" style="8" customWidth="1"/>
    <col min="5894" max="5894" width="7.5" style="8" customWidth="1"/>
    <col min="5895" max="5895" width="6.875" style="8" customWidth="1"/>
    <col min="5896" max="5897" width="6.25" style="8" customWidth="1"/>
    <col min="5898" max="5898" width="6.125" style="8" customWidth="1"/>
    <col min="5899" max="5899" width="5.875" style="8" bestFit="1" customWidth="1"/>
    <col min="5900" max="5900" width="6.25" style="8" customWidth="1"/>
    <col min="5901" max="5901" width="6.125" style="8" customWidth="1"/>
    <col min="5902" max="5902" width="6.25" style="8" customWidth="1"/>
    <col min="5903" max="5903" width="6.375" style="8" customWidth="1"/>
    <col min="5904" max="5904" width="6.25" style="8" customWidth="1"/>
    <col min="5905" max="5905" width="6.5" style="8" customWidth="1"/>
    <col min="5906" max="5906" width="6.875" style="8" bestFit="1" customWidth="1"/>
    <col min="5907" max="5907" width="6.25" style="8" bestFit="1" customWidth="1"/>
    <col min="5908" max="5908" width="8" style="8" customWidth="1"/>
    <col min="5909" max="6147" width="9" style="8"/>
    <col min="6148" max="6148" width="8.25" style="8" bestFit="1" customWidth="1"/>
    <col min="6149" max="6149" width="14.75" style="8" customWidth="1"/>
    <col min="6150" max="6150" width="7.5" style="8" customWidth="1"/>
    <col min="6151" max="6151" width="6.875" style="8" customWidth="1"/>
    <col min="6152" max="6153" width="6.25" style="8" customWidth="1"/>
    <col min="6154" max="6154" width="6.125" style="8" customWidth="1"/>
    <col min="6155" max="6155" width="5.875" style="8" bestFit="1" customWidth="1"/>
    <col min="6156" max="6156" width="6.25" style="8" customWidth="1"/>
    <col min="6157" max="6157" width="6.125" style="8" customWidth="1"/>
    <col min="6158" max="6158" width="6.25" style="8" customWidth="1"/>
    <col min="6159" max="6159" width="6.375" style="8" customWidth="1"/>
    <col min="6160" max="6160" width="6.25" style="8" customWidth="1"/>
    <col min="6161" max="6161" width="6.5" style="8" customWidth="1"/>
    <col min="6162" max="6162" width="6.875" style="8" bestFit="1" customWidth="1"/>
    <col min="6163" max="6163" width="6.25" style="8" bestFit="1" customWidth="1"/>
    <col min="6164" max="6164" width="8" style="8" customWidth="1"/>
    <col min="6165" max="6403" width="9" style="8"/>
    <col min="6404" max="6404" width="8.25" style="8" bestFit="1" customWidth="1"/>
    <col min="6405" max="6405" width="14.75" style="8" customWidth="1"/>
    <col min="6406" max="6406" width="7.5" style="8" customWidth="1"/>
    <col min="6407" max="6407" width="6.875" style="8" customWidth="1"/>
    <col min="6408" max="6409" width="6.25" style="8" customWidth="1"/>
    <col min="6410" max="6410" width="6.125" style="8" customWidth="1"/>
    <col min="6411" max="6411" width="5.875" style="8" bestFit="1" customWidth="1"/>
    <col min="6412" max="6412" width="6.25" style="8" customWidth="1"/>
    <col min="6413" max="6413" width="6.125" style="8" customWidth="1"/>
    <col min="6414" max="6414" width="6.25" style="8" customWidth="1"/>
    <col min="6415" max="6415" width="6.375" style="8" customWidth="1"/>
    <col min="6416" max="6416" width="6.25" style="8" customWidth="1"/>
    <col min="6417" max="6417" width="6.5" style="8" customWidth="1"/>
    <col min="6418" max="6418" width="6.875" style="8" bestFit="1" customWidth="1"/>
    <col min="6419" max="6419" width="6.25" style="8" bestFit="1" customWidth="1"/>
    <col min="6420" max="6420" width="8" style="8" customWidth="1"/>
    <col min="6421" max="6659" width="9" style="8"/>
    <col min="6660" max="6660" width="8.25" style="8" bestFit="1" customWidth="1"/>
    <col min="6661" max="6661" width="14.75" style="8" customWidth="1"/>
    <col min="6662" max="6662" width="7.5" style="8" customWidth="1"/>
    <col min="6663" max="6663" width="6.875" style="8" customWidth="1"/>
    <col min="6664" max="6665" width="6.25" style="8" customWidth="1"/>
    <col min="6666" max="6666" width="6.125" style="8" customWidth="1"/>
    <col min="6667" max="6667" width="5.875" style="8" bestFit="1" customWidth="1"/>
    <col min="6668" max="6668" width="6.25" style="8" customWidth="1"/>
    <col min="6669" max="6669" width="6.125" style="8" customWidth="1"/>
    <col min="6670" max="6670" width="6.25" style="8" customWidth="1"/>
    <col min="6671" max="6671" width="6.375" style="8" customWidth="1"/>
    <col min="6672" max="6672" width="6.25" style="8" customWidth="1"/>
    <col min="6673" max="6673" width="6.5" style="8" customWidth="1"/>
    <col min="6674" max="6674" width="6.875" style="8" bestFit="1" customWidth="1"/>
    <col min="6675" max="6675" width="6.25" style="8" bestFit="1" customWidth="1"/>
    <col min="6676" max="6676" width="8" style="8" customWidth="1"/>
    <col min="6677" max="6915" width="9" style="8"/>
    <col min="6916" max="6916" width="8.25" style="8" bestFit="1" customWidth="1"/>
    <col min="6917" max="6917" width="14.75" style="8" customWidth="1"/>
    <col min="6918" max="6918" width="7.5" style="8" customWidth="1"/>
    <col min="6919" max="6919" width="6.875" style="8" customWidth="1"/>
    <col min="6920" max="6921" width="6.25" style="8" customWidth="1"/>
    <col min="6922" max="6922" width="6.125" style="8" customWidth="1"/>
    <col min="6923" max="6923" width="5.875" style="8" bestFit="1" customWidth="1"/>
    <col min="6924" max="6924" width="6.25" style="8" customWidth="1"/>
    <col min="6925" max="6925" width="6.125" style="8" customWidth="1"/>
    <col min="6926" max="6926" width="6.25" style="8" customWidth="1"/>
    <col min="6927" max="6927" width="6.375" style="8" customWidth="1"/>
    <col min="6928" max="6928" width="6.25" style="8" customWidth="1"/>
    <col min="6929" max="6929" width="6.5" style="8" customWidth="1"/>
    <col min="6930" max="6930" width="6.875" style="8" bestFit="1" customWidth="1"/>
    <col min="6931" max="6931" width="6.25" style="8" bestFit="1" customWidth="1"/>
    <col min="6932" max="6932" width="8" style="8" customWidth="1"/>
    <col min="6933" max="7171" width="9" style="8"/>
    <col min="7172" max="7172" width="8.25" style="8" bestFit="1" customWidth="1"/>
    <col min="7173" max="7173" width="14.75" style="8" customWidth="1"/>
    <col min="7174" max="7174" width="7.5" style="8" customWidth="1"/>
    <col min="7175" max="7175" width="6.875" style="8" customWidth="1"/>
    <col min="7176" max="7177" width="6.25" style="8" customWidth="1"/>
    <col min="7178" max="7178" width="6.125" style="8" customWidth="1"/>
    <col min="7179" max="7179" width="5.875" style="8" bestFit="1" customWidth="1"/>
    <col min="7180" max="7180" width="6.25" style="8" customWidth="1"/>
    <col min="7181" max="7181" width="6.125" style="8" customWidth="1"/>
    <col min="7182" max="7182" width="6.25" style="8" customWidth="1"/>
    <col min="7183" max="7183" width="6.375" style="8" customWidth="1"/>
    <col min="7184" max="7184" width="6.25" style="8" customWidth="1"/>
    <col min="7185" max="7185" width="6.5" style="8" customWidth="1"/>
    <col min="7186" max="7186" width="6.875" style="8" bestFit="1" customWidth="1"/>
    <col min="7187" max="7187" width="6.25" style="8" bestFit="1" customWidth="1"/>
    <col min="7188" max="7188" width="8" style="8" customWidth="1"/>
    <col min="7189" max="7427" width="9" style="8"/>
    <col min="7428" max="7428" width="8.25" style="8" bestFit="1" customWidth="1"/>
    <col min="7429" max="7429" width="14.75" style="8" customWidth="1"/>
    <col min="7430" max="7430" width="7.5" style="8" customWidth="1"/>
    <col min="7431" max="7431" width="6.875" style="8" customWidth="1"/>
    <col min="7432" max="7433" width="6.25" style="8" customWidth="1"/>
    <col min="7434" max="7434" width="6.125" style="8" customWidth="1"/>
    <col min="7435" max="7435" width="5.875" style="8" bestFit="1" customWidth="1"/>
    <col min="7436" max="7436" width="6.25" style="8" customWidth="1"/>
    <col min="7437" max="7437" width="6.125" style="8" customWidth="1"/>
    <col min="7438" max="7438" width="6.25" style="8" customWidth="1"/>
    <col min="7439" max="7439" width="6.375" style="8" customWidth="1"/>
    <col min="7440" max="7440" width="6.25" style="8" customWidth="1"/>
    <col min="7441" max="7441" width="6.5" style="8" customWidth="1"/>
    <col min="7442" max="7442" width="6.875" style="8" bestFit="1" customWidth="1"/>
    <col min="7443" max="7443" width="6.25" style="8" bestFit="1" customWidth="1"/>
    <col min="7444" max="7444" width="8" style="8" customWidth="1"/>
    <col min="7445" max="7683" width="9" style="8"/>
    <col min="7684" max="7684" width="8.25" style="8" bestFit="1" customWidth="1"/>
    <col min="7685" max="7685" width="14.75" style="8" customWidth="1"/>
    <col min="7686" max="7686" width="7.5" style="8" customWidth="1"/>
    <col min="7687" max="7687" width="6.875" style="8" customWidth="1"/>
    <col min="7688" max="7689" width="6.25" style="8" customWidth="1"/>
    <col min="7690" max="7690" width="6.125" style="8" customWidth="1"/>
    <col min="7691" max="7691" width="5.875" style="8" bestFit="1" customWidth="1"/>
    <col min="7692" max="7692" width="6.25" style="8" customWidth="1"/>
    <col min="7693" max="7693" width="6.125" style="8" customWidth="1"/>
    <col min="7694" max="7694" width="6.25" style="8" customWidth="1"/>
    <col min="7695" max="7695" width="6.375" style="8" customWidth="1"/>
    <col min="7696" max="7696" width="6.25" style="8" customWidth="1"/>
    <col min="7697" max="7697" width="6.5" style="8" customWidth="1"/>
    <col min="7698" max="7698" width="6.875" style="8" bestFit="1" customWidth="1"/>
    <col min="7699" max="7699" width="6.25" style="8" bestFit="1" customWidth="1"/>
    <col min="7700" max="7700" width="8" style="8" customWidth="1"/>
    <col min="7701" max="7939" width="9" style="8"/>
    <col min="7940" max="7940" width="8.25" style="8" bestFit="1" customWidth="1"/>
    <col min="7941" max="7941" width="14.75" style="8" customWidth="1"/>
    <col min="7942" max="7942" width="7.5" style="8" customWidth="1"/>
    <col min="7943" max="7943" width="6.875" style="8" customWidth="1"/>
    <col min="7944" max="7945" width="6.25" style="8" customWidth="1"/>
    <col min="7946" max="7946" width="6.125" style="8" customWidth="1"/>
    <col min="7947" max="7947" width="5.875" style="8" bestFit="1" customWidth="1"/>
    <col min="7948" max="7948" width="6.25" style="8" customWidth="1"/>
    <col min="7949" max="7949" width="6.125" style="8" customWidth="1"/>
    <col min="7950" max="7950" width="6.25" style="8" customWidth="1"/>
    <col min="7951" max="7951" width="6.375" style="8" customWidth="1"/>
    <col min="7952" max="7952" width="6.25" style="8" customWidth="1"/>
    <col min="7953" max="7953" width="6.5" style="8" customWidth="1"/>
    <col min="7954" max="7954" width="6.875" style="8" bestFit="1" customWidth="1"/>
    <col min="7955" max="7955" width="6.25" style="8" bestFit="1" customWidth="1"/>
    <col min="7956" max="7956" width="8" style="8" customWidth="1"/>
    <col min="7957" max="8195" width="9" style="8"/>
    <col min="8196" max="8196" width="8.25" style="8" bestFit="1" customWidth="1"/>
    <col min="8197" max="8197" width="14.75" style="8" customWidth="1"/>
    <col min="8198" max="8198" width="7.5" style="8" customWidth="1"/>
    <col min="8199" max="8199" width="6.875" style="8" customWidth="1"/>
    <col min="8200" max="8201" width="6.25" style="8" customWidth="1"/>
    <col min="8202" max="8202" width="6.125" style="8" customWidth="1"/>
    <col min="8203" max="8203" width="5.875" style="8" bestFit="1" customWidth="1"/>
    <col min="8204" max="8204" width="6.25" style="8" customWidth="1"/>
    <col min="8205" max="8205" width="6.125" style="8" customWidth="1"/>
    <col min="8206" max="8206" width="6.25" style="8" customWidth="1"/>
    <col min="8207" max="8207" width="6.375" style="8" customWidth="1"/>
    <col min="8208" max="8208" width="6.25" style="8" customWidth="1"/>
    <col min="8209" max="8209" width="6.5" style="8" customWidth="1"/>
    <col min="8210" max="8210" width="6.875" style="8" bestFit="1" customWidth="1"/>
    <col min="8211" max="8211" width="6.25" style="8" bestFit="1" customWidth="1"/>
    <col min="8212" max="8212" width="8" style="8" customWidth="1"/>
    <col min="8213" max="8451" width="9" style="8"/>
    <col min="8452" max="8452" width="8.25" style="8" bestFit="1" customWidth="1"/>
    <col min="8453" max="8453" width="14.75" style="8" customWidth="1"/>
    <col min="8454" max="8454" width="7.5" style="8" customWidth="1"/>
    <col min="8455" max="8455" width="6.875" style="8" customWidth="1"/>
    <col min="8456" max="8457" width="6.25" style="8" customWidth="1"/>
    <col min="8458" max="8458" width="6.125" style="8" customWidth="1"/>
    <col min="8459" max="8459" width="5.875" style="8" bestFit="1" customWidth="1"/>
    <col min="8460" max="8460" width="6.25" style="8" customWidth="1"/>
    <col min="8461" max="8461" width="6.125" style="8" customWidth="1"/>
    <col min="8462" max="8462" width="6.25" style="8" customWidth="1"/>
    <col min="8463" max="8463" width="6.375" style="8" customWidth="1"/>
    <col min="8464" max="8464" width="6.25" style="8" customWidth="1"/>
    <col min="8465" max="8465" width="6.5" style="8" customWidth="1"/>
    <col min="8466" max="8466" width="6.875" style="8" bestFit="1" customWidth="1"/>
    <col min="8467" max="8467" width="6.25" style="8" bestFit="1" customWidth="1"/>
    <col min="8468" max="8468" width="8" style="8" customWidth="1"/>
    <col min="8469" max="8707" width="9" style="8"/>
    <col min="8708" max="8708" width="8.25" style="8" bestFit="1" customWidth="1"/>
    <col min="8709" max="8709" width="14.75" style="8" customWidth="1"/>
    <col min="8710" max="8710" width="7.5" style="8" customWidth="1"/>
    <col min="8711" max="8711" width="6.875" style="8" customWidth="1"/>
    <col min="8712" max="8713" width="6.25" style="8" customWidth="1"/>
    <col min="8714" max="8714" width="6.125" style="8" customWidth="1"/>
    <col min="8715" max="8715" width="5.875" style="8" bestFit="1" customWidth="1"/>
    <col min="8716" max="8716" width="6.25" style="8" customWidth="1"/>
    <col min="8717" max="8717" width="6.125" style="8" customWidth="1"/>
    <col min="8718" max="8718" width="6.25" style="8" customWidth="1"/>
    <col min="8719" max="8719" width="6.375" style="8" customWidth="1"/>
    <col min="8720" max="8720" width="6.25" style="8" customWidth="1"/>
    <col min="8721" max="8721" width="6.5" style="8" customWidth="1"/>
    <col min="8722" max="8722" width="6.875" style="8" bestFit="1" customWidth="1"/>
    <col min="8723" max="8723" width="6.25" style="8" bestFit="1" customWidth="1"/>
    <col min="8724" max="8724" width="8" style="8" customWidth="1"/>
    <col min="8725" max="8963" width="9" style="8"/>
    <col min="8964" max="8964" width="8.25" style="8" bestFit="1" customWidth="1"/>
    <col min="8965" max="8965" width="14.75" style="8" customWidth="1"/>
    <col min="8966" max="8966" width="7.5" style="8" customWidth="1"/>
    <col min="8967" max="8967" width="6.875" style="8" customWidth="1"/>
    <col min="8968" max="8969" width="6.25" style="8" customWidth="1"/>
    <col min="8970" max="8970" width="6.125" style="8" customWidth="1"/>
    <col min="8971" max="8971" width="5.875" style="8" bestFit="1" customWidth="1"/>
    <col min="8972" max="8972" width="6.25" style="8" customWidth="1"/>
    <col min="8973" max="8973" width="6.125" style="8" customWidth="1"/>
    <col min="8974" max="8974" width="6.25" style="8" customWidth="1"/>
    <col min="8975" max="8975" width="6.375" style="8" customWidth="1"/>
    <col min="8976" max="8976" width="6.25" style="8" customWidth="1"/>
    <col min="8977" max="8977" width="6.5" style="8" customWidth="1"/>
    <col min="8978" max="8978" width="6.875" style="8" bestFit="1" customWidth="1"/>
    <col min="8979" max="8979" width="6.25" style="8" bestFit="1" customWidth="1"/>
    <col min="8980" max="8980" width="8" style="8" customWidth="1"/>
    <col min="8981" max="9219" width="9" style="8"/>
    <col min="9220" max="9220" width="8.25" style="8" bestFit="1" customWidth="1"/>
    <col min="9221" max="9221" width="14.75" style="8" customWidth="1"/>
    <col min="9222" max="9222" width="7.5" style="8" customWidth="1"/>
    <col min="9223" max="9223" width="6.875" style="8" customWidth="1"/>
    <col min="9224" max="9225" width="6.25" style="8" customWidth="1"/>
    <col min="9226" max="9226" width="6.125" style="8" customWidth="1"/>
    <col min="9227" max="9227" width="5.875" style="8" bestFit="1" customWidth="1"/>
    <col min="9228" max="9228" width="6.25" style="8" customWidth="1"/>
    <col min="9229" max="9229" width="6.125" style="8" customWidth="1"/>
    <col min="9230" max="9230" width="6.25" style="8" customWidth="1"/>
    <col min="9231" max="9231" width="6.375" style="8" customWidth="1"/>
    <col min="9232" max="9232" width="6.25" style="8" customWidth="1"/>
    <col min="9233" max="9233" width="6.5" style="8" customWidth="1"/>
    <col min="9234" max="9234" width="6.875" style="8" bestFit="1" customWidth="1"/>
    <col min="9235" max="9235" width="6.25" style="8" bestFit="1" customWidth="1"/>
    <col min="9236" max="9236" width="8" style="8" customWidth="1"/>
    <col min="9237" max="9475" width="9" style="8"/>
    <col min="9476" max="9476" width="8.25" style="8" bestFit="1" customWidth="1"/>
    <col min="9477" max="9477" width="14.75" style="8" customWidth="1"/>
    <col min="9478" max="9478" width="7.5" style="8" customWidth="1"/>
    <col min="9479" max="9479" width="6.875" style="8" customWidth="1"/>
    <col min="9480" max="9481" width="6.25" style="8" customWidth="1"/>
    <col min="9482" max="9482" width="6.125" style="8" customWidth="1"/>
    <col min="9483" max="9483" width="5.875" style="8" bestFit="1" customWidth="1"/>
    <col min="9484" max="9484" width="6.25" style="8" customWidth="1"/>
    <col min="9485" max="9485" width="6.125" style="8" customWidth="1"/>
    <col min="9486" max="9486" width="6.25" style="8" customWidth="1"/>
    <col min="9487" max="9487" width="6.375" style="8" customWidth="1"/>
    <col min="9488" max="9488" width="6.25" style="8" customWidth="1"/>
    <col min="9489" max="9489" width="6.5" style="8" customWidth="1"/>
    <col min="9490" max="9490" width="6.875" style="8" bestFit="1" customWidth="1"/>
    <col min="9491" max="9491" width="6.25" style="8" bestFit="1" customWidth="1"/>
    <col min="9492" max="9492" width="8" style="8" customWidth="1"/>
    <col min="9493" max="9731" width="9" style="8"/>
    <col min="9732" max="9732" width="8.25" style="8" bestFit="1" customWidth="1"/>
    <col min="9733" max="9733" width="14.75" style="8" customWidth="1"/>
    <col min="9734" max="9734" width="7.5" style="8" customWidth="1"/>
    <col min="9735" max="9735" width="6.875" style="8" customWidth="1"/>
    <col min="9736" max="9737" width="6.25" style="8" customWidth="1"/>
    <col min="9738" max="9738" width="6.125" style="8" customWidth="1"/>
    <col min="9739" max="9739" width="5.875" style="8" bestFit="1" customWidth="1"/>
    <col min="9740" max="9740" width="6.25" style="8" customWidth="1"/>
    <col min="9741" max="9741" width="6.125" style="8" customWidth="1"/>
    <col min="9742" max="9742" width="6.25" style="8" customWidth="1"/>
    <col min="9743" max="9743" width="6.375" style="8" customWidth="1"/>
    <col min="9744" max="9744" width="6.25" style="8" customWidth="1"/>
    <col min="9745" max="9745" width="6.5" style="8" customWidth="1"/>
    <col min="9746" max="9746" width="6.875" style="8" bestFit="1" customWidth="1"/>
    <col min="9747" max="9747" width="6.25" style="8" bestFit="1" customWidth="1"/>
    <col min="9748" max="9748" width="8" style="8" customWidth="1"/>
    <col min="9749" max="9987" width="9" style="8"/>
    <col min="9988" max="9988" width="8.25" style="8" bestFit="1" customWidth="1"/>
    <col min="9989" max="9989" width="14.75" style="8" customWidth="1"/>
    <col min="9990" max="9990" width="7.5" style="8" customWidth="1"/>
    <col min="9991" max="9991" width="6.875" style="8" customWidth="1"/>
    <col min="9992" max="9993" width="6.25" style="8" customWidth="1"/>
    <col min="9994" max="9994" width="6.125" style="8" customWidth="1"/>
    <col min="9995" max="9995" width="5.875" style="8" bestFit="1" customWidth="1"/>
    <col min="9996" max="9996" width="6.25" style="8" customWidth="1"/>
    <col min="9997" max="9997" width="6.125" style="8" customWidth="1"/>
    <col min="9998" max="9998" width="6.25" style="8" customWidth="1"/>
    <col min="9999" max="9999" width="6.375" style="8" customWidth="1"/>
    <col min="10000" max="10000" width="6.25" style="8" customWidth="1"/>
    <col min="10001" max="10001" width="6.5" style="8" customWidth="1"/>
    <col min="10002" max="10002" width="6.875" style="8" bestFit="1" customWidth="1"/>
    <col min="10003" max="10003" width="6.25" style="8" bestFit="1" customWidth="1"/>
    <col min="10004" max="10004" width="8" style="8" customWidth="1"/>
    <col min="10005" max="10243" width="9" style="8"/>
    <col min="10244" max="10244" width="8.25" style="8" bestFit="1" customWidth="1"/>
    <col min="10245" max="10245" width="14.75" style="8" customWidth="1"/>
    <col min="10246" max="10246" width="7.5" style="8" customWidth="1"/>
    <col min="10247" max="10247" width="6.875" style="8" customWidth="1"/>
    <col min="10248" max="10249" width="6.25" style="8" customWidth="1"/>
    <col min="10250" max="10250" width="6.125" style="8" customWidth="1"/>
    <col min="10251" max="10251" width="5.875" style="8" bestFit="1" customWidth="1"/>
    <col min="10252" max="10252" width="6.25" style="8" customWidth="1"/>
    <col min="10253" max="10253" width="6.125" style="8" customWidth="1"/>
    <col min="10254" max="10254" width="6.25" style="8" customWidth="1"/>
    <col min="10255" max="10255" width="6.375" style="8" customWidth="1"/>
    <col min="10256" max="10256" width="6.25" style="8" customWidth="1"/>
    <col min="10257" max="10257" width="6.5" style="8" customWidth="1"/>
    <col min="10258" max="10258" width="6.875" style="8" bestFit="1" customWidth="1"/>
    <col min="10259" max="10259" width="6.25" style="8" bestFit="1" customWidth="1"/>
    <col min="10260" max="10260" width="8" style="8" customWidth="1"/>
    <col min="10261" max="10499" width="9" style="8"/>
    <col min="10500" max="10500" width="8.25" style="8" bestFit="1" customWidth="1"/>
    <col min="10501" max="10501" width="14.75" style="8" customWidth="1"/>
    <col min="10502" max="10502" width="7.5" style="8" customWidth="1"/>
    <col min="10503" max="10503" width="6.875" style="8" customWidth="1"/>
    <col min="10504" max="10505" width="6.25" style="8" customWidth="1"/>
    <col min="10506" max="10506" width="6.125" style="8" customWidth="1"/>
    <col min="10507" max="10507" width="5.875" style="8" bestFit="1" customWidth="1"/>
    <col min="10508" max="10508" width="6.25" style="8" customWidth="1"/>
    <col min="10509" max="10509" width="6.125" style="8" customWidth="1"/>
    <col min="10510" max="10510" width="6.25" style="8" customWidth="1"/>
    <col min="10511" max="10511" width="6.375" style="8" customWidth="1"/>
    <col min="10512" max="10512" width="6.25" style="8" customWidth="1"/>
    <col min="10513" max="10513" width="6.5" style="8" customWidth="1"/>
    <col min="10514" max="10514" width="6.875" style="8" bestFit="1" customWidth="1"/>
    <col min="10515" max="10515" width="6.25" style="8" bestFit="1" customWidth="1"/>
    <col min="10516" max="10516" width="8" style="8" customWidth="1"/>
    <col min="10517" max="10755" width="9" style="8"/>
    <col min="10756" max="10756" width="8.25" style="8" bestFit="1" customWidth="1"/>
    <col min="10757" max="10757" width="14.75" style="8" customWidth="1"/>
    <col min="10758" max="10758" width="7.5" style="8" customWidth="1"/>
    <col min="10759" max="10759" width="6.875" style="8" customWidth="1"/>
    <col min="10760" max="10761" width="6.25" style="8" customWidth="1"/>
    <col min="10762" max="10762" width="6.125" style="8" customWidth="1"/>
    <col min="10763" max="10763" width="5.875" style="8" bestFit="1" customWidth="1"/>
    <col min="10764" max="10764" width="6.25" style="8" customWidth="1"/>
    <col min="10765" max="10765" width="6.125" style="8" customWidth="1"/>
    <col min="10766" max="10766" width="6.25" style="8" customWidth="1"/>
    <col min="10767" max="10767" width="6.375" style="8" customWidth="1"/>
    <col min="10768" max="10768" width="6.25" style="8" customWidth="1"/>
    <col min="10769" max="10769" width="6.5" style="8" customWidth="1"/>
    <col min="10770" max="10770" width="6.875" style="8" bestFit="1" customWidth="1"/>
    <col min="10771" max="10771" width="6.25" style="8" bestFit="1" customWidth="1"/>
    <col min="10772" max="10772" width="8" style="8" customWidth="1"/>
    <col min="10773" max="11011" width="9" style="8"/>
    <col min="11012" max="11012" width="8.25" style="8" bestFit="1" customWidth="1"/>
    <col min="11013" max="11013" width="14.75" style="8" customWidth="1"/>
    <col min="11014" max="11014" width="7.5" style="8" customWidth="1"/>
    <col min="11015" max="11015" width="6.875" style="8" customWidth="1"/>
    <col min="11016" max="11017" width="6.25" style="8" customWidth="1"/>
    <col min="11018" max="11018" width="6.125" style="8" customWidth="1"/>
    <col min="11019" max="11019" width="5.875" style="8" bestFit="1" customWidth="1"/>
    <col min="11020" max="11020" width="6.25" style="8" customWidth="1"/>
    <col min="11021" max="11021" width="6.125" style="8" customWidth="1"/>
    <col min="11022" max="11022" width="6.25" style="8" customWidth="1"/>
    <col min="11023" max="11023" width="6.375" style="8" customWidth="1"/>
    <col min="11024" max="11024" width="6.25" style="8" customWidth="1"/>
    <col min="11025" max="11025" width="6.5" style="8" customWidth="1"/>
    <col min="11026" max="11026" width="6.875" style="8" bestFit="1" customWidth="1"/>
    <col min="11027" max="11027" width="6.25" style="8" bestFit="1" customWidth="1"/>
    <col min="11028" max="11028" width="8" style="8" customWidth="1"/>
    <col min="11029" max="11267" width="9" style="8"/>
    <col min="11268" max="11268" width="8.25" style="8" bestFit="1" customWidth="1"/>
    <col min="11269" max="11269" width="14.75" style="8" customWidth="1"/>
    <col min="11270" max="11270" width="7.5" style="8" customWidth="1"/>
    <col min="11271" max="11271" width="6.875" style="8" customWidth="1"/>
    <col min="11272" max="11273" width="6.25" style="8" customWidth="1"/>
    <col min="11274" max="11274" width="6.125" style="8" customWidth="1"/>
    <col min="11275" max="11275" width="5.875" style="8" bestFit="1" customWidth="1"/>
    <col min="11276" max="11276" width="6.25" style="8" customWidth="1"/>
    <col min="11277" max="11277" width="6.125" style="8" customWidth="1"/>
    <col min="11278" max="11278" width="6.25" style="8" customWidth="1"/>
    <col min="11279" max="11279" width="6.375" style="8" customWidth="1"/>
    <col min="11280" max="11280" width="6.25" style="8" customWidth="1"/>
    <col min="11281" max="11281" width="6.5" style="8" customWidth="1"/>
    <col min="11282" max="11282" width="6.875" style="8" bestFit="1" customWidth="1"/>
    <col min="11283" max="11283" width="6.25" style="8" bestFit="1" customWidth="1"/>
    <col min="11284" max="11284" width="8" style="8" customWidth="1"/>
    <col min="11285" max="11523" width="9" style="8"/>
    <col min="11524" max="11524" width="8.25" style="8" bestFit="1" customWidth="1"/>
    <col min="11525" max="11525" width="14.75" style="8" customWidth="1"/>
    <col min="11526" max="11526" width="7.5" style="8" customWidth="1"/>
    <col min="11527" max="11527" width="6.875" style="8" customWidth="1"/>
    <col min="11528" max="11529" width="6.25" style="8" customWidth="1"/>
    <col min="11530" max="11530" width="6.125" style="8" customWidth="1"/>
    <col min="11531" max="11531" width="5.875" style="8" bestFit="1" customWidth="1"/>
    <col min="11532" max="11532" width="6.25" style="8" customWidth="1"/>
    <col min="11533" max="11533" width="6.125" style="8" customWidth="1"/>
    <col min="11534" max="11534" width="6.25" style="8" customWidth="1"/>
    <col min="11535" max="11535" width="6.375" style="8" customWidth="1"/>
    <col min="11536" max="11536" width="6.25" style="8" customWidth="1"/>
    <col min="11537" max="11537" width="6.5" style="8" customWidth="1"/>
    <col min="11538" max="11538" width="6.875" style="8" bestFit="1" customWidth="1"/>
    <col min="11539" max="11539" width="6.25" style="8" bestFit="1" customWidth="1"/>
    <col min="11540" max="11540" width="8" style="8" customWidth="1"/>
    <col min="11541" max="11779" width="9" style="8"/>
    <col min="11780" max="11780" width="8.25" style="8" bestFit="1" customWidth="1"/>
    <col min="11781" max="11781" width="14.75" style="8" customWidth="1"/>
    <col min="11782" max="11782" width="7.5" style="8" customWidth="1"/>
    <col min="11783" max="11783" width="6.875" style="8" customWidth="1"/>
    <col min="11784" max="11785" width="6.25" style="8" customWidth="1"/>
    <col min="11786" max="11786" width="6.125" style="8" customWidth="1"/>
    <col min="11787" max="11787" width="5.875" style="8" bestFit="1" customWidth="1"/>
    <col min="11788" max="11788" width="6.25" style="8" customWidth="1"/>
    <col min="11789" max="11789" width="6.125" style="8" customWidth="1"/>
    <col min="11790" max="11790" width="6.25" style="8" customWidth="1"/>
    <col min="11791" max="11791" width="6.375" style="8" customWidth="1"/>
    <col min="11792" max="11792" width="6.25" style="8" customWidth="1"/>
    <col min="11793" max="11793" width="6.5" style="8" customWidth="1"/>
    <col min="11794" max="11794" width="6.875" style="8" bestFit="1" customWidth="1"/>
    <col min="11795" max="11795" width="6.25" style="8" bestFit="1" customWidth="1"/>
    <col min="11796" max="11796" width="8" style="8" customWidth="1"/>
    <col min="11797" max="12035" width="9" style="8"/>
    <col min="12036" max="12036" width="8.25" style="8" bestFit="1" customWidth="1"/>
    <col min="12037" max="12037" width="14.75" style="8" customWidth="1"/>
    <col min="12038" max="12038" width="7.5" style="8" customWidth="1"/>
    <col min="12039" max="12039" width="6.875" style="8" customWidth="1"/>
    <col min="12040" max="12041" width="6.25" style="8" customWidth="1"/>
    <col min="12042" max="12042" width="6.125" style="8" customWidth="1"/>
    <col min="12043" max="12043" width="5.875" style="8" bestFit="1" customWidth="1"/>
    <col min="12044" max="12044" width="6.25" style="8" customWidth="1"/>
    <col min="12045" max="12045" width="6.125" style="8" customWidth="1"/>
    <col min="12046" max="12046" width="6.25" style="8" customWidth="1"/>
    <col min="12047" max="12047" width="6.375" style="8" customWidth="1"/>
    <col min="12048" max="12048" width="6.25" style="8" customWidth="1"/>
    <col min="12049" max="12049" width="6.5" style="8" customWidth="1"/>
    <col min="12050" max="12050" width="6.875" style="8" bestFit="1" customWidth="1"/>
    <col min="12051" max="12051" width="6.25" style="8" bestFit="1" customWidth="1"/>
    <col min="12052" max="12052" width="8" style="8" customWidth="1"/>
    <col min="12053" max="12291" width="9" style="8"/>
    <col min="12292" max="12292" width="8.25" style="8" bestFit="1" customWidth="1"/>
    <col min="12293" max="12293" width="14.75" style="8" customWidth="1"/>
    <col min="12294" max="12294" width="7.5" style="8" customWidth="1"/>
    <col min="12295" max="12295" width="6.875" style="8" customWidth="1"/>
    <col min="12296" max="12297" width="6.25" style="8" customWidth="1"/>
    <col min="12298" max="12298" width="6.125" style="8" customWidth="1"/>
    <col min="12299" max="12299" width="5.875" style="8" bestFit="1" customWidth="1"/>
    <col min="12300" max="12300" width="6.25" style="8" customWidth="1"/>
    <col min="12301" max="12301" width="6.125" style="8" customWidth="1"/>
    <col min="12302" max="12302" width="6.25" style="8" customWidth="1"/>
    <col min="12303" max="12303" width="6.375" style="8" customWidth="1"/>
    <col min="12304" max="12304" width="6.25" style="8" customWidth="1"/>
    <col min="12305" max="12305" width="6.5" style="8" customWidth="1"/>
    <col min="12306" max="12306" width="6.875" style="8" bestFit="1" customWidth="1"/>
    <col min="12307" max="12307" width="6.25" style="8" bestFit="1" customWidth="1"/>
    <col min="12308" max="12308" width="8" style="8" customWidth="1"/>
    <col min="12309" max="12547" width="9" style="8"/>
    <col min="12548" max="12548" width="8.25" style="8" bestFit="1" customWidth="1"/>
    <col min="12549" max="12549" width="14.75" style="8" customWidth="1"/>
    <col min="12550" max="12550" width="7.5" style="8" customWidth="1"/>
    <col min="12551" max="12551" width="6.875" style="8" customWidth="1"/>
    <col min="12552" max="12553" width="6.25" style="8" customWidth="1"/>
    <col min="12554" max="12554" width="6.125" style="8" customWidth="1"/>
    <col min="12555" max="12555" width="5.875" style="8" bestFit="1" customWidth="1"/>
    <col min="12556" max="12556" width="6.25" style="8" customWidth="1"/>
    <col min="12557" max="12557" width="6.125" style="8" customWidth="1"/>
    <col min="12558" max="12558" width="6.25" style="8" customWidth="1"/>
    <col min="12559" max="12559" width="6.375" style="8" customWidth="1"/>
    <col min="12560" max="12560" width="6.25" style="8" customWidth="1"/>
    <col min="12561" max="12561" width="6.5" style="8" customWidth="1"/>
    <col min="12562" max="12562" width="6.875" style="8" bestFit="1" customWidth="1"/>
    <col min="12563" max="12563" width="6.25" style="8" bestFit="1" customWidth="1"/>
    <col min="12564" max="12564" width="8" style="8" customWidth="1"/>
    <col min="12565" max="12803" width="9" style="8"/>
    <col min="12804" max="12804" width="8.25" style="8" bestFit="1" customWidth="1"/>
    <col min="12805" max="12805" width="14.75" style="8" customWidth="1"/>
    <col min="12806" max="12806" width="7.5" style="8" customWidth="1"/>
    <col min="12807" max="12807" width="6.875" style="8" customWidth="1"/>
    <col min="12808" max="12809" width="6.25" style="8" customWidth="1"/>
    <col min="12810" max="12810" width="6.125" style="8" customWidth="1"/>
    <col min="12811" max="12811" width="5.875" style="8" bestFit="1" customWidth="1"/>
    <col min="12812" max="12812" width="6.25" style="8" customWidth="1"/>
    <col min="12813" max="12813" width="6.125" style="8" customWidth="1"/>
    <col min="12814" max="12814" width="6.25" style="8" customWidth="1"/>
    <col min="12815" max="12815" width="6.375" style="8" customWidth="1"/>
    <col min="12816" max="12816" width="6.25" style="8" customWidth="1"/>
    <col min="12817" max="12817" width="6.5" style="8" customWidth="1"/>
    <col min="12818" max="12818" width="6.875" style="8" bestFit="1" customWidth="1"/>
    <col min="12819" max="12819" width="6.25" style="8" bestFit="1" customWidth="1"/>
    <col min="12820" max="12820" width="8" style="8" customWidth="1"/>
    <col min="12821" max="13059" width="9" style="8"/>
    <col min="13060" max="13060" width="8.25" style="8" bestFit="1" customWidth="1"/>
    <col min="13061" max="13061" width="14.75" style="8" customWidth="1"/>
    <col min="13062" max="13062" width="7.5" style="8" customWidth="1"/>
    <col min="13063" max="13063" width="6.875" style="8" customWidth="1"/>
    <col min="13064" max="13065" width="6.25" style="8" customWidth="1"/>
    <col min="13066" max="13066" width="6.125" style="8" customWidth="1"/>
    <col min="13067" max="13067" width="5.875" style="8" bestFit="1" customWidth="1"/>
    <col min="13068" max="13068" width="6.25" style="8" customWidth="1"/>
    <col min="13069" max="13069" width="6.125" style="8" customWidth="1"/>
    <col min="13070" max="13070" width="6.25" style="8" customWidth="1"/>
    <col min="13071" max="13071" width="6.375" style="8" customWidth="1"/>
    <col min="13072" max="13072" width="6.25" style="8" customWidth="1"/>
    <col min="13073" max="13073" width="6.5" style="8" customWidth="1"/>
    <col min="13074" max="13074" width="6.875" style="8" bestFit="1" customWidth="1"/>
    <col min="13075" max="13075" width="6.25" style="8" bestFit="1" customWidth="1"/>
    <col min="13076" max="13076" width="8" style="8" customWidth="1"/>
    <col min="13077" max="13315" width="9" style="8"/>
    <col min="13316" max="13316" width="8.25" style="8" bestFit="1" customWidth="1"/>
    <col min="13317" max="13317" width="14.75" style="8" customWidth="1"/>
    <col min="13318" max="13318" width="7.5" style="8" customWidth="1"/>
    <col min="13319" max="13319" width="6.875" style="8" customWidth="1"/>
    <col min="13320" max="13321" width="6.25" style="8" customWidth="1"/>
    <col min="13322" max="13322" width="6.125" style="8" customWidth="1"/>
    <col min="13323" max="13323" width="5.875" style="8" bestFit="1" customWidth="1"/>
    <col min="13324" max="13324" width="6.25" style="8" customWidth="1"/>
    <col min="13325" max="13325" width="6.125" style="8" customWidth="1"/>
    <col min="13326" max="13326" width="6.25" style="8" customWidth="1"/>
    <col min="13327" max="13327" width="6.375" style="8" customWidth="1"/>
    <col min="13328" max="13328" width="6.25" style="8" customWidth="1"/>
    <col min="13329" max="13329" width="6.5" style="8" customWidth="1"/>
    <col min="13330" max="13330" width="6.875" style="8" bestFit="1" customWidth="1"/>
    <col min="13331" max="13331" width="6.25" style="8" bestFit="1" customWidth="1"/>
    <col min="13332" max="13332" width="8" style="8" customWidth="1"/>
    <col min="13333" max="13571" width="9" style="8"/>
    <col min="13572" max="13572" width="8.25" style="8" bestFit="1" customWidth="1"/>
    <col min="13573" max="13573" width="14.75" style="8" customWidth="1"/>
    <col min="13574" max="13574" width="7.5" style="8" customWidth="1"/>
    <col min="13575" max="13575" width="6.875" style="8" customWidth="1"/>
    <col min="13576" max="13577" width="6.25" style="8" customWidth="1"/>
    <col min="13578" max="13578" width="6.125" style="8" customWidth="1"/>
    <col min="13579" max="13579" width="5.875" style="8" bestFit="1" customWidth="1"/>
    <col min="13580" max="13580" width="6.25" style="8" customWidth="1"/>
    <col min="13581" max="13581" width="6.125" style="8" customWidth="1"/>
    <col min="13582" max="13582" width="6.25" style="8" customWidth="1"/>
    <col min="13583" max="13583" width="6.375" style="8" customWidth="1"/>
    <col min="13584" max="13584" width="6.25" style="8" customWidth="1"/>
    <col min="13585" max="13585" width="6.5" style="8" customWidth="1"/>
    <col min="13586" max="13586" width="6.875" style="8" bestFit="1" customWidth="1"/>
    <col min="13587" max="13587" width="6.25" style="8" bestFit="1" customWidth="1"/>
    <col min="13588" max="13588" width="8" style="8" customWidth="1"/>
    <col min="13589" max="13827" width="9" style="8"/>
    <col min="13828" max="13828" width="8.25" style="8" bestFit="1" customWidth="1"/>
    <col min="13829" max="13829" width="14.75" style="8" customWidth="1"/>
    <col min="13830" max="13830" width="7.5" style="8" customWidth="1"/>
    <col min="13831" max="13831" width="6.875" style="8" customWidth="1"/>
    <col min="13832" max="13833" width="6.25" style="8" customWidth="1"/>
    <col min="13834" max="13834" width="6.125" style="8" customWidth="1"/>
    <col min="13835" max="13835" width="5.875" style="8" bestFit="1" customWidth="1"/>
    <col min="13836" max="13836" width="6.25" style="8" customWidth="1"/>
    <col min="13837" max="13837" width="6.125" style="8" customWidth="1"/>
    <col min="13838" max="13838" width="6.25" style="8" customWidth="1"/>
    <col min="13839" max="13839" width="6.375" style="8" customWidth="1"/>
    <col min="13840" max="13840" width="6.25" style="8" customWidth="1"/>
    <col min="13841" max="13841" width="6.5" style="8" customWidth="1"/>
    <col min="13842" max="13842" width="6.875" style="8" bestFit="1" customWidth="1"/>
    <col min="13843" max="13843" width="6.25" style="8" bestFit="1" customWidth="1"/>
    <col min="13844" max="13844" width="8" style="8" customWidth="1"/>
    <col min="13845" max="14083" width="9" style="8"/>
    <col min="14084" max="14084" width="8.25" style="8" bestFit="1" customWidth="1"/>
    <col min="14085" max="14085" width="14.75" style="8" customWidth="1"/>
    <col min="14086" max="14086" width="7.5" style="8" customWidth="1"/>
    <col min="14087" max="14087" width="6.875" style="8" customWidth="1"/>
    <col min="14088" max="14089" width="6.25" style="8" customWidth="1"/>
    <col min="14090" max="14090" width="6.125" style="8" customWidth="1"/>
    <col min="14091" max="14091" width="5.875" style="8" bestFit="1" customWidth="1"/>
    <col min="14092" max="14092" width="6.25" style="8" customWidth="1"/>
    <col min="14093" max="14093" width="6.125" style="8" customWidth="1"/>
    <col min="14094" max="14094" width="6.25" style="8" customWidth="1"/>
    <col min="14095" max="14095" width="6.375" style="8" customWidth="1"/>
    <col min="14096" max="14096" width="6.25" style="8" customWidth="1"/>
    <col min="14097" max="14097" width="6.5" style="8" customWidth="1"/>
    <col min="14098" max="14098" width="6.875" style="8" bestFit="1" customWidth="1"/>
    <col min="14099" max="14099" width="6.25" style="8" bestFit="1" customWidth="1"/>
    <col min="14100" max="14100" width="8" style="8" customWidth="1"/>
    <col min="14101" max="14339" width="9" style="8"/>
    <col min="14340" max="14340" width="8.25" style="8" bestFit="1" customWidth="1"/>
    <col min="14341" max="14341" width="14.75" style="8" customWidth="1"/>
    <col min="14342" max="14342" width="7.5" style="8" customWidth="1"/>
    <col min="14343" max="14343" width="6.875" style="8" customWidth="1"/>
    <col min="14344" max="14345" width="6.25" style="8" customWidth="1"/>
    <col min="14346" max="14346" width="6.125" style="8" customWidth="1"/>
    <col min="14347" max="14347" width="5.875" style="8" bestFit="1" customWidth="1"/>
    <col min="14348" max="14348" width="6.25" style="8" customWidth="1"/>
    <col min="14349" max="14349" width="6.125" style="8" customWidth="1"/>
    <col min="14350" max="14350" width="6.25" style="8" customWidth="1"/>
    <col min="14351" max="14351" width="6.375" style="8" customWidth="1"/>
    <col min="14352" max="14352" width="6.25" style="8" customWidth="1"/>
    <col min="14353" max="14353" width="6.5" style="8" customWidth="1"/>
    <col min="14354" max="14354" width="6.875" style="8" bestFit="1" customWidth="1"/>
    <col min="14355" max="14355" width="6.25" style="8" bestFit="1" customWidth="1"/>
    <col min="14356" max="14356" width="8" style="8" customWidth="1"/>
    <col min="14357" max="14595" width="9" style="8"/>
    <col min="14596" max="14596" width="8.25" style="8" bestFit="1" customWidth="1"/>
    <col min="14597" max="14597" width="14.75" style="8" customWidth="1"/>
    <col min="14598" max="14598" width="7.5" style="8" customWidth="1"/>
    <col min="14599" max="14599" width="6.875" style="8" customWidth="1"/>
    <col min="14600" max="14601" width="6.25" style="8" customWidth="1"/>
    <col min="14602" max="14602" width="6.125" style="8" customWidth="1"/>
    <col min="14603" max="14603" width="5.875" style="8" bestFit="1" customWidth="1"/>
    <col min="14604" max="14604" width="6.25" style="8" customWidth="1"/>
    <col min="14605" max="14605" width="6.125" style="8" customWidth="1"/>
    <col min="14606" max="14606" width="6.25" style="8" customWidth="1"/>
    <col min="14607" max="14607" width="6.375" style="8" customWidth="1"/>
    <col min="14608" max="14608" width="6.25" style="8" customWidth="1"/>
    <col min="14609" max="14609" width="6.5" style="8" customWidth="1"/>
    <col min="14610" max="14610" width="6.875" style="8" bestFit="1" customWidth="1"/>
    <col min="14611" max="14611" width="6.25" style="8" bestFit="1" customWidth="1"/>
    <col min="14612" max="14612" width="8" style="8" customWidth="1"/>
    <col min="14613" max="14851" width="9" style="8"/>
    <col min="14852" max="14852" width="8.25" style="8" bestFit="1" customWidth="1"/>
    <col min="14853" max="14853" width="14.75" style="8" customWidth="1"/>
    <col min="14854" max="14854" width="7.5" style="8" customWidth="1"/>
    <col min="14855" max="14855" width="6.875" style="8" customWidth="1"/>
    <col min="14856" max="14857" width="6.25" style="8" customWidth="1"/>
    <col min="14858" max="14858" width="6.125" style="8" customWidth="1"/>
    <col min="14859" max="14859" width="5.875" style="8" bestFit="1" customWidth="1"/>
    <col min="14860" max="14860" width="6.25" style="8" customWidth="1"/>
    <col min="14861" max="14861" width="6.125" style="8" customWidth="1"/>
    <col min="14862" max="14862" width="6.25" style="8" customWidth="1"/>
    <col min="14863" max="14863" width="6.375" style="8" customWidth="1"/>
    <col min="14864" max="14864" width="6.25" style="8" customWidth="1"/>
    <col min="14865" max="14865" width="6.5" style="8" customWidth="1"/>
    <col min="14866" max="14866" width="6.875" style="8" bestFit="1" customWidth="1"/>
    <col min="14867" max="14867" width="6.25" style="8" bestFit="1" customWidth="1"/>
    <col min="14868" max="14868" width="8" style="8" customWidth="1"/>
    <col min="14869" max="15107" width="9" style="8"/>
    <col min="15108" max="15108" width="8.25" style="8" bestFit="1" customWidth="1"/>
    <col min="15109" max="15109" width="14.75" style="8" customWidth="1"/>
    <col min="15110" max="15110" width="7.5" style="8" customWidth="1"/>
    <col min="15111" max="15111" width="6.875" style="8" customWidth="1"/>
    <col min="15112" max="15113" width="6.25" style="8" customWidth="1"/>
    <col min="15114" max="15114" width="6.125" style="8" customWidth="1"/>
    <col min="15115" max="15115" width="5.875" style="8" bestFit="1" customWidth="1"/>
    <col min="15116" max="15116" width="6.25" style="8" customWidth="1"/>
    <col min="15117" max="15117" width="6.125" style="8" customWidth="1"/>
    <col min="15118" max="15118" width="6.25" style="8" customWidth="1"/>
    <col min="15119" max="15119" width="6.375" style="8" customWidth="1"/>
    <col min="15120" max="15120" width="6.25" style="8" customWidth="1"/>
    <col min="15121" max="15121" width="6.5" style="8" customWidth="1"/>
    <col min="15122" max="15122" width="6.875" style="8" bestFit="1" customWidth="1"/>
    <col min="15123" max="15123" width="6.25" style="8" bestFit="1" customWidth="1"/>
    <col min="15124" max="15124" width="8" style="8" customWidth="1"/>
    <col min="15125" max="15363" width="9" style="8"/>
    <col min="15364" max="15364" width="8.25" style="8" bestFit="1" customWidth="1"/>
    <col min="15365" max="15365" width="14.75" style="8" customWidth="1"/>
    <col min="15366" max="15366" width="7.5" style="8" customWidth="1"/>
    <col min="15367" max="15367" width="6.875" style="8" customWidth="1"/>
    <col min="15368" max="15369" width="6.25" style="8" customWidth="1"/>
    <col min="15370" max="15370" width="6.125" style="8" customWidth="1"/>
    <col min="15371" max="15371" width="5.875" style="8" bestFit="1" customWidth="1"/>
    <col min="15372" max="15372" width="6.25" style="8" customWidth="1"/>
    <col min="15373" max="15373" width="6.125" style="8" customWidth="1"/>
    <col min="15374" max="15374" width="6.25" style="8" customWidth="1"/>
    <col min="15375" max="15375" width="6.375" style="8" customWidth="1"/>
    <col min="15376" max="15376" width="6.25" style="8" customWidth="1"/>
    <col min="15377" max="15377" width="6.5" style="8" customWidth="1"/>
    <col min="15378" max="15378" width="6.875" style="8" bestFit="1" customWidth="1"/>
    <col min="15379" max="15379" width="6.25" style="8" bestFit="1" customWidth="1"/>
    <col min="15380" max="15380" width="8" style="8" customWidth="1"/>
    <col min="15381" max="15619" width="9" style="8"/>
    <col min="15620" max="15620" width="8.25" style="8" bestFit="1" customWidth="1"/>
    <col min="15621" max="15621" width="14.75" style="8" customWidth="1"/>
    <col min="15622" max="15622" width="7.5" style="8" customWidth="1"/>
    <col min="15623" max="15623" width="6.875" style="8" customWidth="1"/>
    <col min="15624" max="15625" width="6.25" style="8" customWidth="1"/>
    <col min="15626" max="15626" width="6.125" style="8" customWidth="1"/>
    <col min="15627" max="15627" width="5.875" style="8" bestFit="1" customWidth="1"/>
    <col min="15628" max="15628" width="6.25" style="8" customWidth="1"/>
    <col min="15629" max="15629" width="6.125" style="8" customWidth="1"/>
    <col min="15630" max="15630" width="6.25" style="8" customWidth="1"/>
    <col min="15631" max="15631" width="6.375" style="8" customWidth="1"/>
    <col min="15632" max="15632" width="6.25" style="8" customWidth="1"/>
    <col min="15633" max="15633" width="6.5" style="8" customWidth="1"/>
    <col min="15634" max="15634" width="6.875" style="8" bestFit="1" customWidth="1"/>
    <col min="15635" max="15635" width="6.25" style="8" bestFit="1" customWidth="1"/>
    <col min="15636" max="15636" width="8" style="8" customWidth="1"/>
    <col min="15637" max="15875" width="9" style="8"/>
    <col min="15876" max="15876" width="8.25" style="8" bestFit="1" customWidth="1"/>
    <col min="15877" max="15877" width="14.75" style="8" customWidth="1"/>
    <col min="15878" max="15878" width="7.5" style="8" customWidth="1"/>
    <col min="15879" max="15879" width="6.875" style="8" customWidth="1"/>
    <col min="15880" max="15881" width="6.25" style="8" customWidth="1"/>
    <col min="15882" max="15882" width="6.125" style="8" customWidth="1"/>
    <col min="15883" max="15883" width="5.875" style="8" bestFit="1" customWidth="1"/>
    <col min="15884" max="15884" width="6.25" style="8" customWidth="1"/>
    <col min="15885" max="15885" width="6.125" style="8" customWidth="1"/>
    <col min="15886" max="15886" width="6.25" style="8" customWidth="1"/>
    <col min="15887" max="15887" width="6.375" style="8" customWidth="1"/>
    <col min="15888" max="15888" width="6.25" style="8" customWidth="1"/>
    <col min="15889" max="15889" width="6.5" style="8" customWidth="1"/>
    <col min="15890" max="15890" width="6.875" style="8" bestFit="1" customWidth="1"/>
    <col min="15891" max="15891" width="6.25" style="8" bestFit="1" customWidth="1"/>
    <col min="15892" max="15892" width="8" style="8" customWidth="1"/>
    <col min="15893" max="16131" width="9" style="8"/>
    <col min="16132" max="16132" width="8.25" style="8" bestFit="1" customWidth="1"/>
    <col min="16133" max="16133" width="14.75" style="8" customWidth="1"/>
    <col min="16134" max="16134" width="7.5" style="8" customWidth="1"/>
    <col min="16135" max="16135" width="6.875" style="8" customWidth="1"/>
    <col min="16136" max="16137" width="6.25" style="8" customWidth="1"/>
    <col min="16138" max="16138" width="6.125" style="8" customWidth="1"/>
    <col min="16139" max="16139" width="5.875" style="8" bestFit="1" customWidth="1"/>
    <col min="16140" max="16140" width="6.25" style="8" customWidth="1"/>
    <col min="16141" max="16141" width="6.125" style="8" customWidth="1"/>
    <col min="16142" max="16142" width="6.25" style="8" customWidth="1"/>
    <col min="16143" max="16143" width="6.375" style="8" customWidth="1"/>
    <col min="16144" max="16144" width="6.25" style="8" customWidth="1"/>
    <col min="16145" max="16145" width="6.5" style="8" customWidth="1"/>
    <col min="16146" max="16146" width="6.875" style="8" bestFit="1" customWidth="1"/>
    <col min="16147" max="16147" width="6.25" style="8" bestFit="1" customWidth="1"/>
    <col min="16148" max="16148" width="8" style="8" customWidth="1"/>
    <col min="16149" max="16384" width="9" style="8"/>
  </cols>
  <sheetData>
    <row r="1" spans="1:22" ht="14.25" thickBot="1">
      <c r="B1" s="7" t="s">
        <v>43</v>
      </c>
    </row>
    <row r="2" spans="1:22">
      <c r="A2" s="90"/>
      <c r="B2" s="93" t="s">
        <v>39</v>
      </c>
      <c r="C2" s="96" t="s">
        <v>15</v>
      </c>
      <c r="D2" s="96" t="s">
        <v>60</v>
      </c>
      <c r="E2" s="100" t="s">
        <v>16</v>
      </c>
      <c r="F2" s="100"/>
      <c r="G2" s="87" t="s">
        <v>17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81" t="s">
        <v>18</v>
      </c>
    </row>
    <row r="3" spans="1:22" ht="69.75" thickBot="1">
      <c r="A3" s="91"/>
      <c r="B3" s="94"/>
      <c r="C3" s="99"/>
      <c r="D3" s="97"/>
      <c r="E3" s="52" t="s">
        <v>19</v>
      </c>
      <c r="F3" s="51" t="s">
        <v>66</v>
      </c>
      <c r="G3" s="56" t="s">
        <v>74</v>
      </c>
      <c r="H3" s="51" t="s">
        <v>67</v>
      </c>
      <c r="I3" s="51" t="s">
        <v>7</v>
      </c>
      <c r="J3" s="52" t="s">
        <v>20</v>
      </c>
      <c r="K3" s="52" t="s">
        <v>21</v>
      </c>
      <c r="L3" s="51" t="s">
        <v>22</v>
      </c>
      <c r="M3" s="51" t="s">
        <v>23</v>
      </c>
      <c r="N3" s="51" t="s">
        <v>24</v>
      </c>
      <c r="O3" s="52" t="s">
        <v>25</v>
      </c>
      <c r="P3" s="52" t="s">
        <v>26</v>
      </c>
      <c r="Q3" s="52" t="s">
        <v>27</v>
      </c>
      <c r="R3" s="52" t="s">
        <v>28</v>
      </c>
      <c r="S3" s="52" t="s">
        <v>29</v>
      </c>
      <c r="T3" s="82"/>
    </row>
    <row r="4" spans="1:22" ht="14.25" thickBot="1">
      <c r="A4" s="92"/>
      <c r="B4" s="95"/>
      <c r="C4" s="55" t="s">
        <v>77</v>
      </c>
      <c r="D4" s="54"/>
      <c r="E4" s="57">
        <v>400000</v>
      </c>
      <c r="F4" s="58"/>
      <c r="G4" s="59"/>
      <c r="H4" s="58">
        <v>10000</v>
      </c>
      <c r="I4" s="58">
        <v>70000</v>
      </c>
      <c r="J4" s="57">
        <v>70000</v>
      </c>
      <c r="K4" s="57">
        <v>75000</v>
      </c>
      <c r="L4" s="58">
        <v>13000</v>
      </c>
      <c r="M4" s="58">
        <v>7000</v>
      </c>
      <c r="N4" s="58">
        <v>25000</v>
      </c>
      <c r="O4" s="57">
        <v>5000</v>
      </c>
      <c r="P4" s="57">
        <v>12000</v>
      </c>
      <c r="Q4" s="57">
        <v>15000</v>
      </c>
      <c r="R4" s="57">
        <v>13000</v>
      </c>
      <c r="S4" s="57">
        <v>55000</v>
      </c>
      <c r="T4" s="83"/>
      <c r="U4" s="60"/>
    </row>
    <row r="5" spans="1:22" ht="13.5" customHeight="1">
      <c r="A5" s="98" t="s">
        <v>69</v>
      </c>
      <c r="B5" s="32">
        <f>IF(月入力!B4="","",月入力!B4)</f>
        <v>25</v>
      </c>
      <c r="C5" s="32" t="str">
        <f>IF(月入力!C4="","",月入力!C4)</f>
        <v>前月からの繰り越し</v>
      </c>
      <c r="D5" s="32" t="str">
        <f>IF(月入力!D4="","",月入力!D4)</f>
        <v>実収入以外の受取</v>
      </c>
      <c r="E5" s="33" t="str">
        <f>IF($D5="実収入",月入力!$E4,"")</f>
        <v/>
      </c>
      <c r="F5" s="33">
        <f>IF($D5="実収入以外の受取",月入力!$E4,"")</f>
        <v>31217</v>
      </c>
      <c r="G5" s="36"/>
      <c r="H5" s="33" t="str">
        <f>IF($D5="実支出以外の支払",月入力!$F4,"")</f>
        <v/>
      </c>
      <c r="I5" s="33" t="str">
        <f>IF($D5="税金・社会保障費",月入力!$F4,"")</f>
        <v/>
      </c>
      <c r="J5" s="33" t="str">
        <f>IF($D5="食料",月入力!$F4,"")</f>
        <v/>
      </c>
      <c r="K5" s="33" t="str">
        <f>IF($D5="住居",月入力!$F4,"")</f>
        <v/>
      </c>
      <c r="L5" s="33" t="str">
        <f>IF($D5="光熱・水道",月入力!$F4,"")</f>
        <v/>
      </c>
      <c r="M5" s="33" t="str">
        <f>IF($D5="家具・家事用品",月入力!$F4,"")</f>
        <v/>
      </c>
      <c r="N5" s="33" t="str">
        <f>IF($D5="被服および履物",月入力!$F4,"")</f>
        <v/>
      </c>
      <c r="O5" s="33" t="str">
        <f>IF($D5="保健医療",月入力!$F4,"")</f>
        <v/>
      </c>
      <c r="P5" s="33" t="str">
        <f>IF($D5="交通通信",月入力!$F4,"")</f>
        <v/>
      </c>
      <c r="Q5" s="33" t="str">
        <f>IF($D5="教育",月入力!$F4,"")</f>
        <v/>
      </c>
      <c r="R5" s="33" t="str">
        <f>IF($D5="教養娯楽",月入力!$F4,"")</f>
        <v/>
      </c>
      <c r="S5" s="33" t="str">
        <f>IF($D5="その他",月入力!$F4,"")</f>
        <v/>
      </c>
      <c r="T5" s="34">
        <f>SUM(E5:F5)-SUM(J5:S5)</f>
        <v>31217</v>
      </c>
      <c r="U5" s="9"/>
    </row>
    <row r="6" spans="1:22">
      <c r="A6" s="85"/>
      <c r="B6" s="21">
        <f>IF(月入力!B5="","",月入力!B5)</f>
        <v>25</v>
      </c>
      <c r="C6" s="21" t="str">
        <f>IF(月入力!C5="","",月入力!C5)</f>
        <v>食費</v>
      </c>
      <c r="D6" s="21" t="str">
        <f>IF(月入力!D5="","",月入力!D5)</f>
        <v>食料</v>
      </c>
      <c r="E6" s="20" t="str">
        <f>IF($D6="実収入",月入力!$E5,"")</f>
        <v/>
      </c>
      <c r="F6" s="20" t="str">
        <f>IF($D6="実収入以外の受取",月入力!$E5,"")</f>
        <v/>
      </c>
      <c r="G6" s="37"/>
      <c r="H6" s="20" t="str">
        <f>IF($D6="実支出以外の支払",月入力!$F5,"")</f>
        <v/>
      </c>
      <c r="I6" s="20" t="str">
        <f>IF($D6="税金・社会保障費",月入力!$F5,"")</f>
        <v/>
      </c>
      <c r="J6" s="20">
        <f>IF($D6="食料",月入力!$F5,"")</f>
        <v>3250</v>
      </c>
      <c r="K6" s="20" t="str">
        <f>IF($D6="住居",月入力!$F5,"")</f>
        <v/>
      </c>
      <c r="L6" s="20" t="str">
        <f>IF($D6="光熱・水道",月入力!$F5,"")</f>
        <v/>
      </c>
      <c r="M6" s="20" t="str">
        <f>IF($D6="家具・家事用品",月入力!$F5,"")</f>
        <v/>
      </c>
      <c r="N6" s="20" t="str">
        <f>IF($D6="被服および履物",月入力!$F5,"")</f>
        <v/>
      </c>
      <c r="O6" s="20" t="str">
        <f>IF($D6="保健医療",月入力!$F5,"")</f>
        <v/>
      </c>
      <c r="P6" s="20" t="str">
        <f>IF($D6="交通通信",月入力!$F5,"")</f>
        <v/>
      </c>
      <c r="Q6" s="20" t="str">
        <f>IF($D6="教育",月入力!$F5,"")</f>
        <v/>
      </c>
      <c r="R6" s="20" t="str">
        <f>IF($D6="教養娯楽",月入力!$F5,"")</f>
        <v/>
      </c>
      <c r="S6" s="20" t="str">
        <f>IF($D6="その他",月入力!$F5,"")</f>
        <v/>
      </c>
      <c r="T6" s="19">
        <f t="shared" ref="T6:T20" si="0">IF(C6="","",T5+SUM(E6:F6)-SUM(H6:S6))</f>
        <v>27967</v>
      </c>
      <c r="V6" s="9"/>
    </row>
    <row r="7" spans="1:22">
      <c r="A7" s="85"/>
      <c r="B7" s="21">
        <f>IF(月入力!B6="","",月入力!B6)</f>
        <v>26</v>
      </c>
      <c r="C7" s="21" t="str">
        <f>IF(月入力!C6="","",月入力!C6)</f>
        <v>預金引き出し</v>
      </c>
      <c r="D7" s="21" t="str">
        <f>IF(月入力!D6="","",月入力!D6)</f>
        <v>実収入以外の受取</v>
      </c>
      <c r="E7" s="20" t="str">
        <f>IF($D7="実収入",月入力!$E6,"")</f>
        <v/>
      </c>
      <c r="F7" s="20">
        <f>IF($D7="実収入以外の受取",月入力!$E6,"")</f>
        <v>120000</v>
      </c>
      <c r="G7" s="37"/>
      <c r="H7" s="20" t="str">
        <f>IF($D7="実支出以外の支払",月入力!$F6,"")</f>
        <v/>
      </c>
      <c r="I7" s="20" t="str">
        <f>IF($D7="税金・社会保障費",月入力!$F6,"")</f>
        <v/>
      </c>
      <c r="J7" s="20" t="str">
        <f>IF($D7="食料",月入力!$F6,"")</f>
        <v/>
      </c>
      <c r="K7" s="20" t="str">
        <f>IF($D7="住居",月入力!$F6,"")</f>
        <v/>
      </c>
      <c r="L7" s="20" t="str">
        <f>IF($D7="光熱・水道",月入力!$F6,"")</f>
        <v/>
      </c>
      <c r="M7" s="20" t="str">
        <f>IF($D7="家具・家事用品",月入力!$F6,"")</f>
        <v/>
      </c>
      <c r="N7" s="20" t="str">
        <f>IF($D7="被服および履物",月入力!$F6,"")</f>
        <v/>
      </c>
      <c r="O7" s="20" t="str">
        <f>IF($D7="保健医療",月入力!$F6,"")</f>
        <v/>
      </c>
      <c r="P7" s="20" t="str">
        <f>IF($D7="交通通信",月入力!$F6,"")</f>
        <v/>
      </c>
      <c r="Q7" s="20" t="str">
        <f>IF($D7="教育",月入力!$F6,"")</f>
        <v/>
      </c>
      <c r="R7" s="20" t="str">
        <f>IF($D7="教養娯楽",月入力!$F6,"")</f>
        <v/>
      </c>
      <c r="S7" s="20" t="str">
        <f>IF($D7="その他",月入力!$F6,"")</f>
        <v/>
      </c>
      <c r="T7" s="19">
        <f t="shared" si="0"/>
        <v>147967</v>
      </c>
      <c r="V7" s="9"/>
    </row>
    <row r="8" spans="1:22">
      <c r="A8" s="85"/>
      <c r="B8" s="21">
        <f>IF(月入力!B7="","",月入力!B7)</f>
        <v>26</v>
      </c>
      <c r="C8" s="21" t="str">
        <f>IF(月入力!C7="","",月入力!C7)</f>
        <v>小遣い（***へ）</v>
      </c>
      <c r="D8" s="21" t="str">
        <f>IF(月入力!D7="","",月入力!D7)</f>
        <v>その他</v>
      </c>
      <c r="E8" s="20" t="str">
        <f>IF($D8="実収入",月入力!$E7,"")</f>
        <v/>
      </c>
      <c r="F8" s="20" t="str">
        <f>IF($D8="実収入以外の受取",月入力!$E7,"")</f>
        <v/>
      </c>
      <c r="G8" s="37"/>
      <c r="H8" s="20" t="str">
        <f>IF($D8="実支出以外の支払",月入力!$F7,"")</f>
        <v/>
      </c>
      <c r="I8" s="20" t="str">
        <f>IF($D8="税金・社会保障費",月入力!$F7,"")</f>
        <v/>
      </c>
      <c r="J8" s="20" t="str">
        <f>IF($D8="食料",月入力!$F7,"")</f>
        <v/>
      </c>
      <c r="K8" s="20" t="str">
        <f>IF($D8="住居",月入力!$F7,"")</f>
        <v/>
      </c>
      <c r="L8" s="20" t="str">
        <f>IF($D8="光熱・水道",月入力!$F7,"")</f>
        <v/>
      </c>
      <c r="M8" s="20" t="str">
        <f>IF($D8="家具・家事用品",月入力!$F7,"")</f>
        <v/>
      </c>
      <c r="N8" s="20" t="str">
        <f>IF($D8="被服および履物",月入力!$F7,"")</f>
        <v/>
      </c>
      <c r="O8" s="20" t="str">
        <f>IF($D8="保健医療",月入力!$F7,"")</f>
        <v/>
      </c>
      <c r="P8" s="20" t="str">
        <f>IF($D8="交通通信",月入力!$F7,"")</f>
        <v/>
      </c>
      <c r="Q8" s="20" t="str">
        <f>IF($D8="教育",月入力!$F7,"")</f>
        <v/>
      </c>
      <c r="R8" s="20" t="str">
        <f>IF($D8="教養娯楽",月入力!$F7,"")</f>
        <v/>
      </c>
      <c r="S8" s="20">
        <f>IF($D8="その他",月入力!$F7,"")</f>
        <v>50000</v>
      </c>
      <c r="T8" s="19">
        <f t="shared" si="0"/>
        <v>97967</v>
      </c>
      <c r="U8" s="9"/>
    </row>
    <row r="9" spans="1:22">
      <c r="A9" s="85"/>
      <c r="B9" s="21">
        <f>IF(月入力!B8="","",月入力!B8)</f>
        <v>1</v>
      </c>
      <c r="C9" s="21" t="str">
        <f>IF(月入力!C8="","",月入力!C8)</f>
        <v>服</v>
      </c>
      <c r="D9" s="21" t="str">
        <f>IF(月入力!D8="","",月入力!D8)</f>
        <v>被服および履物</v>
      </c>
      <c r="E9" s="20" t="str">
        <f>IF($D9="実収入",月入力!$E8,"")</f>
        <v/>
      </c>
      <c r="F9" s="20" t="str">
        <f>IF($D9="実収入以外の受取",月入力!$E8,"")</f>
        <v/>
      </c>
      <c r="G9" s="37"/>
      <c r="H9" s="20" t="str">
        <f>IF($D9="実支出以外の支払",月入力!$F8,"")</f>
        <v/>
      </c>
      <c r="I9" s="20" t="str">
        <f>IF($D9="税金・社会保障費",月入力!$F8,"")</f>
        <v/>
      </c>
      <c r="J9" s="20" t="str">
        <f>IF($D9="食料",月入力!$F8,"")</f>
        <v/>
      </c>
      <c r="K9" s="20" t="str">
        <f>IF($D9="住居",月入力!$F8,"")</f>
        <v/>
      </c>
      <c r="L9" s="20" t="str">
        <f>IF($D9="光熱・水道",月入力!$F8,"")</f>
        <v/>
      </c>
      <c r="M9" s="20" t="str">
        <f>IF($D9="家具・家事用品",月入力!$F8,"")</f>
        <v/>
      </c>
      <c r="N9" s="20">
        <f>IF($D9="被服および履物",月入力!$F8,"")</f>
        <v>20150</v>
      </c>
      <c r="O9" s="20" t="str">
        <f>IF($D9="保健医療",月入力!$F8,"")</f>
        <v/>
      </c>
      <c r="P9" s="20" t="str">
        <f>IF($D9="交通通信",月入力!$F8,"")</f>
        <v/>
      </c>
      <c r="Q9" s="20" t="str">
        <f>IF($D9="教育",月入力!$F8,"")</f>
        <v/>
      </c>
      <c r="R9" s="20" t="str">
        <f>IF($D9="教養娯楽",月入力!$F8,"")</f>
        <v/>
      </c>
      <c r="S9" s="20" t="str">
        <f>IF($D9="その他",月入力!$F8,"")</f>
        <v/>
      </c>
      <c r="T9" s="19">
        <f t="shared" si="0"/>
        <v>77817</v>
      </c>
      <c r="V9" s="9"/>
    </row>
    <row r="10" spans="1:22">
      <c r="A10" s="85"/>
      <c r="B10" s="21">
        <f>IF(月入力!B9="","",月入力!B9)</f>
        <v>3</v>
      </c>
      <c r="C10" s="21" t="str">
        <f>IF(月入力!C9="","",月入力!C9)</f>
        <v>食費</v>
      </c>
      <c r="D10" s="21" t="str">
        <f>IF(月入力!D9="","",月入力!D9)</f>
        <v>食料</v>
      </c>
      <c r="E10" s="20" t="str">
        <f>IF($D10="実収入",月入力!$E9,"")</f>
        <v/>
      </c>
      <c r="F10" s="20" t="str">
        <f>IF($D10="実収入以外の受取",月入力!$E9,"")</f>
        <v/>
      </c>
      <c r="G10" s="37"/>
      <c r="H10" s="20" t="str">
        <f>IF($D10="実支出以外の支払",月入力!$F9,"")</f>
        <v/>
      </c>
      <c r="I10" s="20" t="str">
        <f>IF($D10="税金・社会保障費",月入力!$F9,"")</f>
        <v/>
      </c>
      <c r="J10" s="20">
        <f>IF($D10="食料",月入力!$F9,"")</f>
        <v>4100</v>
      </c>
      <c r="K10" s="20" t="str">
        <f>IF($D10="住居",月入力!$F9,"")</f>
        <v/>
      </c>
      <c r="L10" s="20" t="str">
        <f>IF($D10="光熱・水道",月入力!$F9,"")</f>
        <v/>
      </c>
      <c r="M10" s="20" t="str">
        <f>IF($D10="家具・家事用品",月入力!$F9,"")</f>
        <v/>
      </c>
      <c r="N10" s="20" t="str">
        <f>IF($D10="被服および履物",月入力!$F9,"")</f>
        <v/>
      </c>
      <c r="O10" s="20" t="str">
        <f>IF($D10="保健医療",月入力!$F9,"")</f>
        <v/>
      </c>
      <c r="P10" s="20" t="str">
        <f>IF($D10="交通通信",月入力!$F9,"")</f>
        <v/>
      </c>
      <c r="Q10" s="20" t="str">
        <f>IF($D10="教育",月入力!$F9,"")</f>
        <v/>
      </c>
      <c r="R10" s="20" t="str">
        <f>IF($D10="教養娯楽",月入力!$F9,"")</f>
        <v/>
      </c>
      <c r="S10" s="20" t="str">
        <f>IF($D10="その他",月入力!$F9,"")</f>
        <v/>
      </c>
      <c r="T10" s="19">
        <f t="shared" si="0"/>
        <v>73717</v>
      </c>
    </row>
    <row r="11" spans="1:22">
      <c r="A11" s="85"/>
      <c r="B11" s="21">
        <f>IF(月入力!B10="","",月入力!B10)</f>
        <v>4</v>
      </c>
      <c r="C11" s="21" t="str">
        <f>IF(月入力!C10="","",月入力!C10)</f>
        <v>バス代</v>
      </c>
      <c r="D11" s="21" t="str">
        <f>IF(月入力!D10="","",月入力!D10)</f>
        <v>交通通信</v>
      </c>
      <c r="E11" s="20" t="str">
        <f>IF($D11="実収入",月入力!$E10,"")</f>
        <v/>
      </c>
      <c r="F11" s="20" t="str">
        <f>IF($D11="実収入以外の受取",月入力!$E10,"")</f>
        <v/>
      </c>
      <c r="G11" s="37"/>
      <c r="H11" s="20" t="str">
        <f>IF($D11="実支出以外の支払",月入力!$F10,"")</f>
        <v/>
      </c>
      <c r="I11" s="20" t="str">
        <f>IF($D11="税金・社会保障費",月入力!$F10,"")</f>
        <v/>
      </c>
      <c r="J11" s="20" t="str">
        <f>IF($D11="食料",月入力!$F10,"")</f>
        <v/>
      </c>
      <c r="K11" s="20" t="str">
        <f>IF($D11="住居",月入力!$F10,"")</f>
        <v/>
      </c>
      <c r="L11" s="20" t="str">
        <f>IF($D11="光熱・水道",月入力!$F10,"")</f>
        <v/>
      </c>
      <c r="M11" s="20" t="str">
        <f>IF($D11="家具・家事用品",月入力!$F10,"")</f>
        <v/>
      </c>
      <c r="N11" s="20" t="str">
        <f>IF($D11="被服および履物",月入力!$F10,"")</f>
        <v/>
      </c>
      <c r="O11" s="20" t="str">
        <f>IF($D11="保健医療",月入力!$F10,"")</f>
        <v/>
      </c>
      <c r="P11" s="20">
        <f>IF($D11="交通通信",月入力!$F10,"")</f>
        <v>1500</v>
      </c>
      <c r="Q11" s="20" t="str">
        <f>IF($D11="教育",月入力!$F10,"")</f>
        <v/>
      </c>
      <c r="R11" s="20" t="str">
        <f>IF($D11="教養娯楽",月入力!$F10,"")</f>
        <v/>
      </c>
      <c r="S11" s="20" t="str">
        <f>IF($D11="その他",月入力!$F10,"")</f>
        <v/>
      </c>
      <c r="T11" s="19">
        <f t="shared" si="0"/>
        <v>72217</v>
      </c>
    </row>
    <row r="12" spans="1:22">
      <c r="A12" s="85"/>
      <c r="B12" s="21">
        <f>IF(月入力!B11="","",月入力!B11)</f>
        <v>5</v>
      </c>
      <c r="C12" s="21" t="str">
        <f>IF(月入力!C11="","",月入力!C11)</f>
        <v>食費</v>
      </c>
      <c r="D12" s="21" t="str">
        <f>IF(月入力!D11="","",月入力!D11)</f>
        <v>食料</v>
      </c>
      <c r="E12" s="20" t="str">
        <f>IF($D12="実収入",月入力!$E11,"")</f>
        <v/>
      </c>
      <c r="F12" s="20" t="str">
        <f>IF($D12="実収入以外の受取",月入力!$E11,"")</f>
        <v/>
      </c>
      <c r="G12" s="37"/>
      <c r="H12" s="20" t="str">
        <f>IF($D12="実支出以外の支払",月入力!$F11,"")</f>
        <v/>
      </c>
      <c r="I12" s="20" t="str">
        <f>IF($D12="税金・社会保障費",月入力!$F11,"")</f>
        <v/>
      </c>
      <c r="J12" s="20">
        <f>IF($D12="食料",月入力!$F11,"")</f>
        <v>8500</v>
      </c>
      <c r="K12" s="20" t="str">
        <f>IF($D12="住居",月入力!$F11,"")</f>
        <v/>
      </c>
      <c r="L12" s="20" t="str">
        <f>IF($D12="光熱・水道",月入力!$F11,"")</f>
        <v/>
      </c>
      <c r="M12" s="20" t="str">
        <f>IF($D12="家具・家事用品",月入力!$F11,"")</f>
        <v/>
      </c>
      <c r="N12" s="20" t="str">
        <f>IF($D12="被服および履物",月入力!$F11,"")</f>
        <v/>
      </c>
      <c r="O12" s="20" t="str">
        <f>IF($D12="保健医療",月入力!$F11,"")</f>
        <v/>
      </c>
      <c r="P12" s="20" t="str">
        <f>IF($D12="交通通信",月入力!$F11,"")</f>
        <v/>
      </c>
      <c r="Q12" s="20" t="str">
        <f>IF($D12="教育",月入力!$F11,"")</f>
        <v/>
      </c>
      <c r="R12" s="20" t="str">
        <f>IF($D12="教養娯楽",月入力!$F11,"")</f>
        <v/>
      </c>
      <c r="S12" s="20" t="str">
        <f>IF($D12="その他",月入力!$F11,"")</f>
        <v/>
      </c>
      <c r="T12" s="19">
        <f t="shared" si="0"/>
        <v>63717</v>
      </c>
    </row>
    <row r="13" spans="1:22">
      <c r="A13" s="85"/>
      <c r="B13" s="21">
        <f>IF(月入力!B12="","",月入力!B12)</f>
        <v>6</v>
      </c>
      <c r="C13" s="21" t="str">
        <f>IF(月入力!C12="","",月入力!C12)</f>
        <v>コンサート入場券</v>
      </c>
      <c r="D13" s="21" t="str">
        <f>IF(月入力!D12="","",月入力!D12)</f>
        <v>教養娯楽</v>
      </c>
      <c r="E13" s="20" t="str">
        <f>IF($D13="実収入",月入力!$E12,"")</f>
        <v/>
      </c>
      <c r="F13" s="20" t="str">
        <f>IF($D13="実収入以外の受取",月入力!$E12,"")</f>
        <v/>
      </c>
      <c r="G13" s="37"/>
      <c r="H13" s="20" t="str">
        <f>IF($D13="実支出以外の支払",月入力!$F12,"")</f>
        <v/>
      </c>
      <c r="I13" s="20" t="str">
        <f>IF($D13="税金・社会保障費",月入力!$F12,"")</f>
        <v/>
      </c>
      <c r="J13" s="20" t="str">
        <f>IF($D13="食料",月入力!$F12,"")</f>
        <v/>
      </c>
      <c r="K13" s="20" t="str">
        <f>IF($D13="住居",月入力!$F12,"")</f>
        <v/>
      </c>
      <c r="L13" s="20" t="str">
        <f>IF($D13="光熱・水道",月入力!$F12,"")</f>
        <v/>
      </c>
      <c r="M13" s="20" t="str">
        <f>IF($D13="家具・家事用品",月入力!$F12,"")</f>
        <v/>
      </c>
      <c r="N13" s="20" t="str">
        <f>IF($D13="被服および履物",月入力!$F12,"")</f>
        <v/>
      </c>
      <c r="O13" s="20" t="str">
        <f>IF($D13="保健医療",月入力!$F12,"")</f>
        <v/>
      </c>
      <c r="P13" s="20" t="str">
        <f>IF($D13="交通通信",月入力!$F12,"")</f>
        <v/>
      </c>
      <c r="Q13" s="20" t="str">
        <f>IF($D13="教育",月入力!$F12,"")</f>
        <v/>
      </c>
      <c r="R13" s="20">
        <f>IF($D13="教養娯楽",月入力!$F12,"")</f>
        <v>5000</v>
      </c>
      <c r="S13" s="20" t="str">
        <f>IF($D13="その他",月入力!$F12,"")</f>
        <v/>
      </c>
      <c r="T13" s="19">
        <f t="shared" si="0"/>
        <v>58717</v>
      </c>
    </row>
    <row r="14" spans="1:22">
      <c r="A14" s="85"/>
      <c r="B14" s="21">
        <f>IF(月入力!B13="","",月入力!B13)</f>
        <v>10</v>
      </c>
      <c r="C14" s="21" t="str">
        <f>IF(月入力!C13="","",月入力!C13)</f>
        <v>食費</v>
      </c>
      <c r="D14" s="21" t="str">
        <f>IF(月入力!D13="","",月入力!D13)</f>
        <v>食料</v>
      </c>
      <c r="E14" s="20" t="str">
        <f>IF($D14="実収入",月入力!$E13,"")</f>
        <v/>
      </c>
      <c r="F14" s="20" t="str">
        <f>IF($D14="実収入以外の受取",月入力!$E13,"")</f>
        <v/>
      </c>
      <c r="G14" s="37"/>
      <c r="H14" s="20" t="str">
        <f>IF($D14="実支出以外の支払",月入力!$F13,"")</f>
        <v/>
      </c>
      <c r="I14" s="20" t="str">
        <f>IF($D14="税金・社会保障費",月入力!$F13,"")</f>
        <v/>
      </c>
      <c r="J14" s="20">
        <f>IF($D14="食料",月入力!$F13,"")</f>
        <v>1560</v>
      </c>
      <c r="K14" s="20" t="str">
        <f>IF($D14="住居",月入力!$F13,"")</f>
        <v/>
      </c>
      <c r="L14" s="20" t="str">
        <f>IF($D14="光熱・水道",月入力!$F13,"")</f>
        <v/>
      </c>
      <c r="M14" s="20" t="str">
        <f>IF($D14="家具・家事用品",月入力!$F13,"")</f>
        <v/>
      </c>
      <c r="N14" s="20" t="str">
        <f>IF($D14="被服および履物",月入力!$F13,"")</f>
        <v/>
      </c>
      <c r="O14" s="20" t="str">
        <f>IF($D14="保健医療",月入力!$F13,"")</f>
        <v/>
      </c>
      <c r="P14" s="20" t="str">
        <f>IF($D14="交通通信",月入力!$F13,"")</f>
        <v/>
      </c>
      <c r="Q14" s="20" t="str">
        <f>IF($D14="教育",月入力!$F13,"")</f>
        <v/>
      </c>
      <c r="R14" s="20" t="str">
        <f>IF($D14="教養娯楽",月入力!$F13,"")</f>
        <v/>
      </c>
      <c r="S14" s="20" t="str">
        <f>IF($D14="その他",月入力!$F13,"")</f>
        <v/>
      </c>
      <c r="T14" s="19">
        <f t="shared" si="0"/>
        <v>57157</v>
      </c>
    </row>
    <row r="15" spans="1:22">
      <c r="A15" s="85"/>
      <c r="B15" s="21">
        <f>IF(月入力!B14="","",月入力!B14)</f>
        <v>11</v>
      </c>
      <c r="C15" s="21" t="str">
        <f>IF(月入力!C14="","",月入力!C14)</f>
        <v>風邪薬</v>
      </c>
      <c r="D15" s="21" t="str">
        <f>IF(月入力!D14="","",月入力!D14)</f>
        <v>保健医療</v>
      </c>
      <c r="E15" s="20" t="str">
        <f>IF($D15="実収入",月入力!$E14,"")</f>
        <v/>
      </c>
      <c r="F15" s="20" t="str">
        <f>IF($D15="実収入以外の受取",月入力!$E14,"")</f>
        <v/>
      </c>
      <c r="G15" s="37"/>
      <c r="H15" s="20" t="str">
        <f>IF($D15="実支出以外の支払",月入力!$F14,"")</f>
        <v/>
      </c>
      <c r="I15" s="20" t="str">
        <f>IF($D15="税金・社会保障費",月入力!$F14,"")</f>
        <v/>
      </c>
      <c r="J15" s="20" t="str">
        <f>IF($D15="食料",月入力!$F14,"")</f>
        <v/>
      </c>
      <c r="K15" s="20" t="str">
        <f>IF($D15="住居",月入力!$F14,"")</f>
        <v/>
      </c>
      <c r="L15" s="20" t="str">
        <f>IF($D15="光熱・水道",月入力!$F14,"")</f>
        <v/>
      </c>
      <c r="M15" s="20" t="str">
        <f>IF($D15="家具・家事用品",月入力!$F14,"")</f>
        <v/>
      </c>
      <c r="N15" s="20" t="str">
        <f>IF($D15="被服および履物",月入力!$F14,"")</f>
        <v/>
      </c>
      <c r="O15" s="20">
        <f>IF($D15="保健医療",月入力!$F14,"")</f>
        <v>1800</v>
      </c>
      <c r="P15" s="20" t="str">
        <f>IF($D15="交通通信",月入力!$F14,"")</f>
        <v/>
      </c>
      <c r="Q15" s="20" t="str">
        <f>IF($D15="教育",月入力!$F14,"")</f>
        <v/>
      </c>
      <c r="R15" s="20" t="str">
        <f>IF($D15="教養娯楽",月入力!$F14,"")</f>
        <v/>
      </c>
      <c r="S15" s="20" t="str">
        <f>IF($D15="その他",月入力!$F14,"")</f>
        <v/>
      </c>
      <c r="T15" s="19">
        <f t="shared" si="0"/>
        <v>55357</v>
      </c>
    </row>
    <row r="16" spans="1:22">
      <c r="A16" s="85"/>
      <c r="B16" s="21">
        <f>IF(月入力!B15="","",月入力!B15)</f>
        <v>12</v>
      </c>
      <c r="C16" s="21" t="str">
        <f>IF(月入力!C15="","",月入力!C15)</f>
        <v>はがき代</v>
      </c>
      <c r="D16" s="21" t="str">
        <f>IF(月入力!D15="","",月入力!D15)</f>
        <v>交通通信</v>
      </c>
      <c r="E16" s="20" t="str">
        <f>IF($D16="実収入",月入力!$E15,"")</f>
        <v/>
      </c>
      <c r="F16" s="20" t="str">
        <f>IF($D16="実収入以外の受取",月入力!$E15,"")</f>
        <v/>
      </c>
      <c r="G16" s="37"/>
      <c r="H16" s="20" t="str">
        <f>IF($D16="実支出以外の支払",月入力!$F15,"")</f>
        <v/>
      </c>
      <c r="I16" s="20" t="str">
        <f>IF($D16="税金・社会保障費",月入力!$F15,"")</f>
        <v/>
      </c>
      <c r="J16" s="20" t="str">
        <f>IF($D16="食料",月入力!$F15,"")</f>
        <v/>
      </c>
      <c r="K16" s="20" t="str">
        <f>IF($D16="住居",月入力!$F15,"")</f>
        <v/>
      </c>
      <c r="L16" s="20" t="str">
        <f>IF($D16="光熱・水道",月入力!$F15,"")</f>
        <v/>
      </c>
      <c r="M16" s="20" t="str">
        <f>IF($D16="家具・家事用品",月入力!$F15,"")</f>
        <v/>
      </c>
      <c r="N16" s="20" t="str">
        <f>IF($D16="被服および履物",月入力!$F15,"")</f>
        <v/>
      </c>
      <c r="O16" s="20" t="str">
        <f>IF($D16="保健医療",月入力!$F15,"")</f>
        <v/>
      </c>
      <c r="P16" s="20">
        <f>IF($D16="交通通信",月入力!$F15,"")</f>
        <v>500</v>
      </c>
      <c r="Q16" s="20" t="str">
        <f>IF($D16="教育",月入力!$F15,"")</f>
        <v/>
      </c>
      <c r="R16" s="20" t="str">
        <f>IF($D16="教養娯楽",月入力!$F15,"")</f>
        <v/>
      </c>
      <c r="S16" s="20" t="str">
        <f>IF($D16="その他",月入力!$F15,"")</f>
        <v/>
      </c>
      <c r="T16" s="19">
        <f t="shared" si="0"/>
        <v>54857</v>
      </c>
    </row>
    <row r="17" spans="1:20">
      <c r="A17" s="85"/>
      <c r="B17" s="21">
        <f>IF(月入力!B16="","",月入力!B16)</f>
        <v>14</v>
      </c>
      <c r="C17" s="21" t="str">
        <f>IF(月入力!C16="","",月入力!C16)</f>
        <v>食費</v>
      </c>
      <c r="D17" s="21" t="str">
        <f>IF(月入力!D16="","",月入力!D16)</f>
        <v>食料</v>
      </c>
      <c r="E17" s="20" t="str">
        <f>IF($D17="実収入",月入力!$E16,"")</f>
        <v/>
      </c>
      <c r="F17" s="20" t="str">
        <f>IF($D17="実収入以外の受取",月入力!$E16,"")</f>
        <v/>
      </c>
      <c r="G17" s="37"/>
      <c r="H17" s="20" t="str">
        <f>IF($D17="実支出以外の支払",月入力!$F16,"")</f>
        <v/>
      </c>
      <c r="I17" s="20" t="str">
        <f>IF($D17="税金・社会保障費",月入力!$F16,"")</f>
        <v/>
      </c>
      <c r="J17" s="20">
        <f>IF($D17="食料",月入力!$F16,"")</f>
        <v>4915</v>
      </c>
      <c r="K17" s="20" t="str">
        <f>IF($D17="住居",月入力!$F16,"")</f>
        <v/>
      </c>
      <c r="L17" s="20" t="str">
        <f>IF($D17="光熱・水道",月入力!$F16,"")</f>
        <v/>
      </c>
      <c r="M17" s="20" t="str">
        <f>IF($D17="家具・家事用品",月入力!$F16,"")</f>
        <v/>
      </c>
      <c r="N17" s="20" t="str">
        <f>IF($D17="被服および履物",月入力!$F16,"")</f>
        <v/>
      </c>
      <c r="O17" s="20" t="str">
        <f>IF($D17="保健医療",月入力!$F16,"")</f>
        <v/>
      </c>
      <c r="P17" s="20" t="str">
        <f>IF($D17="交通通信",月入力!$F16,"")</f>
        <v/>
      </c>
      <c r="Q17" s="20" t="str">
        <f>IF($D17="教育",月入力!$F16,"")</f>
        <v/>
      </c>
      <c r="R17" s="20" t="str">
        <f>IF($D17="教養娯楽",月入力!$F16,"")</f>
        <v/>
      </c>
      <c r="S17" s="20" t="str">
        <f>IF($D17="その他",月入力!$F16,"")</f>
        <v/>
      </c>
      <c r="T17" s="19">
        <f t="shared" si="0"/>
        <v>49942</v>
      </c>
    </row>
    <row r="18" spans="1:20">
      <c r="A18" s="85"/>
      <c r="B18" s="21">
        <f>IF(月入力!B17="","",月入力!B17)</f>
        <v>15</v>
      </c>
      <c r="C18" s="21" t="str">
        <f>IF(月入力!C17="","",月入力!C17)</f>
        <v>＊＊様の出産祝い</v>
      </c>
      <c r="D18" s="21" t="str">
        <f>IF(月入力!D17="","",月入力!D17)</f>
        <v>その他</v>
      </c>
      <c r="E18" s="20" t="str">
        <f>IF($D18="実収入",月入力!$E17,"")</f>
        <v/>
      </c>
      <c r="F18" s="20" t="str">
        <f>IF($D18="実収入以外の受取",月入力!$E17,"")</f>
        <v/>
      </c>
      <c r="G18" s="37"/>
      <c r="H18" s="20" t="str">
        <f>IF($D18="実支出以外の支払",月入力!$F17,"")</f>
        <v/>
      </c>
      <c r="I18" s="20" t="str">
        <f>IF($D18="税金・社会保障費",月入力!$F17,"")</f>
        <v/>
      </c>
      <c r="J18" s="20" t="str">
        <f>IF($D18="食料",月入力!$F17,"")</f>
        <v/>
      </c>
      <c r="K18" s="20" t="str">
        <f>IF($D18="住居",月入力!$F17,"")</f>
        <v/>
      </c>
      <c r="L18" s="20" t="str">
        <f>IF($D18="光熱・水道",月入力!$F17,"")</f>
        <v/>
      </c>
      <c r="M18" s="20" t="str">
        <f>IF($D18="家具・家事用品",月入力!$F17,"")</f>
        <v/>
      </c>
      <c r="N18" s="20" t="str">
        <f>IF($D18="被服および履物",月入力!$F17,"")</f>
        <v/>
      </c>
      <c r="O18" s="20" t="str">
        <f>IF($D18="保健医療",月入力!$F17,"")</f>
        <v/>
      </c>
      <c r="P18" s="20" t="str">
        <f>IF($D18="交通通信",月入力!$F17,"")</f>
        <v/>
      </c>
      <c r="Q18" s="20" t="str">
        <f>IF($D18="教育",月入力!$F17,"")</f>
        <v/>
      </c>
      <c r="R18" s="20" t="str">
        <f>IF($D18="教養娯楽",月入力!$F17,"")</f>
        <v/>
      </c>
      <c r="S18" s="20">
        <f>IF($D18="その他",月入力!$F17,"")</f>
        <v>5000</v>
      </c>
      <c r="T18" s="19">
        <f t="shared" si="0"/>
        <v>44942</v>
      </c>
    </row>
    <row r="19" spans="1:20">
      <c r="A19" s="85"/>
      <c r="B19" s="21">
        <f>IF(月入力!B18="","",月入力!B18)</f>
        <v>18</v>
      </c>
      <c r="C19" s="21" t="str">
        <f>IF(月入力!C18="","",月入力!C18)</f>
        <v>スチールラック</v>
      </c>
      <c r="D19" s="21" t="str">
        <f>IF(月入力!D18="","",月入力!D18)</f>
        <v>家具・家事用品</v>
      </c>
      <c r="E19" s="20" t="str">
        <f>IF($D19="実収入",月入力!$E18,"")</f>
        <v/>
      </c>
      <c r="F19" s="20" t="str">
        <f>IF($D19="実収入以外の受取",月入力!$E18,"")</f>
        <v/>
      </c>
      <c r="G19" s="37"/>
      <c r="H19" s="20" t="str">
        <f>IF($D19="実支出以外の支払",月入力!$F18,"")</f>
        <v/>
      </c>
      <c r="I19" s="20" t="str">
        <f>IF($D19="税金・社会保障費",月入力!$F18,"")</f>
        <v/>
      </c>
      <c r="J19" s="20" t="str">
        <f>IF($D19="食料",月入力!$F18,"")</f>
        <v/>
      </c>
      <c r="K19" s="20" t="str">
        <f>IF($D19="住居",月入力!$F18,"")</f>
        <v/>
      </c>
      <c r="L19" s="20" t="str">
        <f>IF($D19="光熱・水道",月入力!$F18,"")</f>
        <v/>
      </c>
      <c r="M19" s="20">
        <f>IF($D19="家具・家事用品",月入力!$F18,"")</f>
        <v>9800</v>
      </c>
      <c r="N19" s="20" t="str">
        <f>IF($D19="被服および履物",月入力!$F18,"")</f>
        <v/>
      </c>
      <c r="O19" s="20" t="str">
        <f>IF($D19="保健医療",月入力!$F18,"")</f>
        <v/>
      </c>
      <c r="P19" s="20" t="str">
        <f>IF($D19="交通通信",月入力!$F18,"")</f>
        <v/>
      </c>
      <c r="Q19" s="20" t="str">
        <f>IF($D19="教育",月入力!$F18,"")</f>
        <v/>
      </c>
      <c r="R19" s="20" t="str">
        <f>IF($D19="教養娯楽",月入力!$F18,"")</f>
        <v/>
      </c>
      <c r="S19" s="20" t="str">
        <f>IF($D19="その他",月入力!$F18,"")</f>
        <v/>
      </c>
      <c r="T19" s="19">
        <f t="shared" si="0"/>
        <v>35142</v>
      </c>
    </row>
    <row r="20" spans="1:20">
      <c r="A20" s="85"/>
      <c r="B20" s="21" t="str">
        <f>IF(月入力!B19="","",月入力!B19)</f>
        <v/>
      </c>
      <c r="C20" s="21" t="str">
        <f>IF(月入力!C19="","",月入力!C19)</f>
        <v/>
      </c>
      <c r="D20" s="21" t="str">
        <f>IF(月入力!D19="","",月入力!D19)</f>
        <v/>
      </c>
      <c r="E20" s="20" t="str">
        <f>IF($D20="実収入",月入力!$E19,"")</f>
        <v/>
      </c>
      <c r="F20" s="20" t="str">
        <f>IF($D20="実収入以外の受取",月入力!$E19,"")</f>
        <v/>
      </c>
      <c r="G20" s="37"/>
      <c r="H20" s="20" t="str">
        <f>IF($D20="実支出以外の支払",月入力!$F19,"")</f>
        <v/>
      </c>
      <c r="I20" s="20" t="str">
        <f>IF($D20="税金・社会保障費",月入力!$F19,"")</f>
        <v/>
      </c>
      <c r="J20" s="20" t="str">
        <f>IF($D20="食料",月入力!$F19,"")</f>
        <v/>
      </c>
      <c r="K20" s="20" t="str">
        <f>IF($D20="住居",月入力!$F19,"")</f>
        <v/>
      </c>
      <c r="L20" s="20" t="str">
        <f>IF($D20="光熱・水道",月入力!$F19,"")</f>
        <v/>
      </c>
      <c r="M20" s="20" t="str">
        <f>IF($D20="家具・家事用品",月入力!$F19,"")</f>
        <v/>
      </c>
      <c r="N20" s="20" t="str">
        <f>IF($D20="被服および履物",月入力!$F19,"")</f>
        <v/>
      </c>
      <c r="O20" s="20" t="str">
        <f>IF($D20="保健医療",月入力!$F19,"")</f>
        <v/>
      </c>
      <c r="P20" s="20" t="str">
        <f>IF($D20="交通通信",月入力!$F19,"")</f>
        <v/>
      </c>
      <c r="Q20" s="20" t="str">
        <f>IF($D20="教育",月入力!$F19,"")</f>
        <v/>
      </c>
      <c r="R20" s="20" t="str">
        <f>IF($D20="教養娯楽",月入力!$F19,"")</f>
        <v/>
      </c>
      <c r="S20" s="20" t="str">
        <f>IF($D20="その他",月入力!$F19,"")</f>
        <v/>
      </c>
      <c r="T20" s="19" t="str">
        <f t="shared" si="0"/>
        <v/>
      </c>
    </row>
    <row r="21" spans="1:20" ht="14.25" thickBot="1">
      <c r="A21" s="86"/>
      <c r="B21" s="27" t="str">
        <f>IF(月入力!B19="","",月入力!B19)</f>
        <v/>
      </c>
      <c r="C21" s="28" t="str">
        <f>IF(月入力!C19="","",月入力!C19)</f>
        <v/>
      </c>
      <c r="D21" s="28" t="str">
        <f>IF(月入力!D19="","",月入力!D19)</f>
        <v/>
      </c>
      <c r="E21" s="29" t="str">
        <f>IF($D21="実収入",月入力!$E19,"")</f>
        <v/>
      </c>
      <c r="F21" s="29" t="str">
        <f>IF($D21="実収入以外の受取",月入力!$E19,"")</f>
        <v/>
      </c>
      <c r="G21" s="38"/>
      <c r="H21" s="29" t="str">
        <f>IF($D21="実支出以外の支払",月入力!$F19,"")</f>
        <v/>
      </c>
      <c r="I21" s="29" t="str">
        <f>IF($D21="税金・社会保障費",月入力!$F19,"")</f>
        <v/>
      </c>
      <c r="J21" s="29" t="str">
        <f>IF($D21="食料",月入力!$F19,"")</f>
        <v/>
      </c>
      <c r="K21" s="29" t="str">
        <f>IF($D21="住居",月入力!$F19,"")</f>
        <v/>
      </c>
      <c r="L21" s="29" t="str">
        <f>IF($D21="光熱・水道",月入力!$F19,"")</f>
        <v/>
      </c>
      <c r="M21" s="29" t="str">
        <f>IF($D21="家具・家事用品",月入力!$F19,"")</f>
        <v/>
      </c>
      <c r="N21" s="29" t="str">
        <f>IF($D21="被服および履物",月入力!$F19,"")</f>
        <v/>
      </c>
      <c r="O21" s="29" t="str">
        <f>IF($D21="保健医療",月入力!$F19,"")</f>
        <v/>
      </c>
      <c r="P21" s="29" t="str">
        <f>IF($D21="交通通信",月入力!$F19,"")</f>
        <v/>
      </c>
      <c r="Q21" s="29" t="str">
        <f>IF($D21="教育",月入力!$F19,"")</f>
        <v/>
      </c>
      <c r="R21" s="29" t="str">
        <f>IF($D21="教養娯楽",月入力!$F19,"")</f>
        <v/>
      </c>
      <c r="S21" s="29" t="str">
        <f>IF($D21="その他",月入力!$F19,"")</f>
        <v/>
      </c>
      <c r="T21" s="30" t="str">
        <f>IF(C21="","",T19+SUM(E21:F21)-SUM(H21:S21))</f>
        <v/>
      </c>
    </row>
    <row r="22" spans="1:20" ht="14.25" thickTop="1">
      <c r="A22" s="84" t="s">
        <v>72</v>
      </c>
      <c r="B22" s="26">
        <f>IF(月入力!I4="","",月入力!I4)</f>
        <v>25</v>
      </c>
      <c r="C22" s="21" t="str">
        <f>IF(月入力!J4="","",月入力!J4)</f>
        <v>前月からの繰り越し</v>
      </c>
      <c r="D22" s="21" t="str">
        <f>IF(月入力!K4="","",月入力!K4)</f>
        <v>実収入以外の受取</v>
      </c>
      <c r="E22" s="20" t="str">
        <f>IF($D22="実収入",月入力!$L4,"")</f>
        <v/>
      </c>
      <c r="F22" s="20">
        <f>IF($D22="実収入以外の受取",月入力!$L4,"")</f>
        <v>123456</v>
      </c>
      <c r="G22" s="37" t="str">
        <f>IF($D22="預貯金→現金",月入力!$M4,"")</f>
        <v/>
      </c>
      <c r="H22" s="20" t="str">
        <f>IF($D22="実支出以外の支払",月入力!$M4,"")</f>
        <v/>
      </c>
      <c r="I22" s="20" t="str">
        <f>IF($D22="税金・社会保障費",月入力!$M4,"")</f>
        <v/>
      </c>
      <c r="J22" s="20" t="str">
        <f>IF($D22="食料",月入力!$M4,"")</f>
        <v/>
      </c>
      <c r="K22" s="20" t="str">
        <f>IF($D22="住居",月入力!$M4,"")</f>
        <v/>
      </c>
      <c r="L22" s="20" t="str">
        <f>IF($D22="光熱・水道",月入力!$M4,"")</f>
        <v/>
      </c>
      <c r="M22" s="20" t="str">
        <f>IF($D22="家具・家事用品",月入力!$M4,"")</f>
        <v/>
      </c>
      <c r="N22" s="20" t="str">
        <f>IF($D22="被服および履物",月入力!M4,"")</f>
        <v/>
      </c>
      <c r="O22" s="20" t="str">
        <f>IF($D22="保健医療",月入力!$M4,"")</f>
        <v/>
      </c>
      <c r="P22" s="20" t="str">
        <f>IF($D22="交通通信",月入力!$M4,"")</f>
        <v/>
      </c>
      <c r="Q22" s="20" t="str">
        <f>IF($D22="教育",月入力!$M4,"")</f>
        <v/>
      </c>
      <c r="R22" s="20" t="str">
        <f>IF($D22="教養娯楽",月入力!$M4,"")</f>
        <v/>
      </c>
      <c r="S22" s="20" t="str">
        <f>IF($D22="その他",月入力!$M4,"")</f>
        <v/>
      </c>
      <c r="T22" s="18">
        <f>SUM(E22:F22)-SUM(G22:S22)</f>
        <v>123456</v>
      </c>
    </row>
    <row r="23" spans="1:20">
      <c r="A23" s="85"/>
      <c r="B23" s="25">
        <f>IF(月入力!I5="","",月入力!I5)</f>
        <v>25</v>
      </c>
      <c r="C23" s="21" t="str">
        <f>IF(月入力!J5="","",月入力!J5)</f>
        <v>給料</v>
      </c>
      <c r="D23" s="21" t="str">
        <f>IF(月入力!K5="","",月入力!K5)</f>
        <v>実収入</v>
      </c>
      <c r="E23" s="20">
        <f>IF($D23="実収入",月入力!$L5,"")</f>
        <v>403730</v>
      </c>
      <c r="F23" s="20" t="str">
        <f>IF($D23="実収入以外の受取",月入力!$L5,"")</f>
        <v/>
      </c>
      <c r="G23" s="37" t="str">
        <f>IF($D23="預貯金→現金",月入力!$M5,"")</f>
        <v/>
      </c>
      <c r="H23" s="20" t="str">
        <f>IF($D23="実支出以外の支払",月入力!$M5,"")</f>
        <v/>
      </c>
      <c r="I23" s="20" t="str">
        <f>IF($D23="税金・社会保障費",月入力!$M5,"")</f>
        <v/>
      </c>
      <c r="J23" s="20" t="str">
        <f>IF($D23="食料",月入力!$M5,"")</f>
        <v/>
      </c>
      <c r="K23" s="20" t="str">
        <f>IF($D23="住居",月入力!$M5,"")</f>
        <v/>
      </c>
      <c r="L23" s="20" t="str">
        <f>IF($D23="光熱・水道",月入力!$M5,"")</f>
        <v/>
      </c>
      <c r="M23" s="20" t="str">
        <f>IF($D23="家具・家事用品",月入力!$M5,"")</f>
        <v/>
      </c>
      <c r="N23" s="20" t="str">
        <f>IF($D23="被服および履物",月入力!M5,"")</f>
        <v/>
      </c>
      <c r="O23" s="20" t="str">
        <f>IF($D23="保健医療",月入力!$M5,"")</f>
        <v/>
      </c>
      <c r="P23" s="20" t="str">
        <f>IF($D23="交通通信",月入力!$M5,"")</f>
        <v/>
      </c>
      <c r="Q23" s="20" t="str">
        <f>IF($D23="教育",月入力!$M5,"")</f>
        <v/>
      </c>
      <c r="R23" s="20" t="str">
        <f>IF($D23="教養娯楽",月入力!$M5,"")</f>
        <v/>
      </c>
      <c r="S23" s="20" t="str">
        <f>IF($D23="その他",月入力!$M5,"")</f>
        <v/>
      </c>
      <c r="T23" s="19">
        <f>IF(C23="","",T22+SUM(E23:F23)-SUM(G23:S23))</f>
        <v>527186</v>
      </c>
    </row>
    <row r="24" spans="1:20">
      <c r="A24" s="85"/>
      <c r="B24" s="25">
        <f>IF(月入力!I6="","",月入力!I6)</f>
        <v>25</v>
      </c>
      <c r="C24" s="21" t="str">
        <f>IF(月入力!J6="","",月入力!J6)</f>
        <v>税金</v>
      </c>
      <c r="D24" s="21" t="str">
        <f>IF(月入力!K6="","",月入力!K6)</f>
        <v>税金・社会保障費</v>
      </c>
      <c r="E24" s="20" t="str">
        <f>IF($D24="実収入",月入力!$L6,"")</f>
        <v/>
      </c>
      <c r="F24" s="20" t="str">
        <f>IF($D24="実収入以外の受取",月入力!$L6,"")</f>
        <v/>
      </c>
      <c r="G24" s="37" t="str">
        <f>IF($D24="預貯金→現金",月入力!$M6,"")</f>
        <v/>
      </c>
      <c r="H24" s="20" t="str">
        <f>IF($D24="実支出以外の支払",月入力!$M6,"")</f>
        <v/>
      </c>
      <c r="I24" s="20">
        <f>IF($D24="税金・社会保障費",月入力!$M6,"")</f>
        <v>36240</v>
      </c>
      <c r="J24" s="20" t="str">
        <f>IF($D24="食料",月入力!$M6,"")</f>
        <v/>
      </c>
      <c r="K24" s="20" t="str">
        <f>IF($D24="住居",月入力!$M6,"")</f>
        <v/>
      </c>
      <c r="L24" s="20" t="str">
        <f>IF($D24="光熱・水道",月入力!$M6,"")</f>
        <v/>
      </c>
      <c r="M24" s="20" t="str">
        <f>IF($D24="家具・家事用品",月入力!$M6,"")</f>
        <v/>
      </c>
      <c r="N24" s="20" t="str">
        <f>IF($D24="被服および履物",月入力!M6,"")</f>
        <v/>
      </c>
      <c r="O24" s="20" t="str">
        <f>IF($D24="保健医療",月入力!$M6,"")</f>
        <v/>
      </c>
      <c r="P24" s="20" t="str">
        <f>IF($D24="交通通信",月入力!$M6,"")</f>
        <v/>
      </c>
      <c r="Q24" s="20" t="str">
        <f>IF($D24="教育",月入力!$M6,"")</f>
        <v/>
      </c>
      <c r="R24" s="20" t="str">
        <f>IF($D24="教養娯楽",月入力!$M6,"")</f>
        <v/>
      </c>
      <c r="S24" s="20" t="str">
        <f>IF($D24="その他",月入力!$M6,"")</f>
        <v/>
      </c>
      <c r="T24" s="19">
        <f t="shared" ref="T24:T35" si="1">IF(C24="","",T23+SUM(E24:F24)-SUM(G24:S24))</f>
        <v>490946</v>
      </c>
    </row>
    <row r="25" spans="1:20">
      <c r="A25" s="85"/>
      <c r="B25" s="25">
        <f>IF(月入力!I7="","",月入力!I7)</f>
        <v>25</v>
      </c>
      <c r="C25" s="21" t="str">
        <f>IF(月入力!J7="","",月入力!J7)</f>
        <v>社会保険料</v>
      </c>
      <c r="D25" s="21" t="str">
        <f>IF(月入力!K7="","",月入力!K7)</f>
        <v>税金・社会保障費</v>
      </c>
      <c r="E25" s="20" t="str">
        <f>IF($D25="実収入",月入力!$L7,"")</f>
        <v/>
      </c>
      <c r="F25" s="20" t="str">
        <f>IF($D25="実収入以外の受取",月入力!$L7,"")</f>
        <v/>
      </c>
      <c r="G25" s="37" t="str">
        <f>IF($D25="預貯金→現金",月入力!$M7,"")</f>
        <v/>
      </c>
      <c r="H25" s="20" t="str">
        <f>IF($D25="実支出以外の支払",月入力!$M7,"")</f>
        <v/>
      </c>
      <c r="I25" s="20">
        <f>IF($D25="税金・社会保障費",月入力!$M7,"")</f>
        <v>33960</v>
      </c>
      <c r="J25" s="20" t="str">
        <f>IF($D25="食料",月入力!$M7,"")</f>
        <v/>
      </c>
      <c r="K25" s="20" t="str">
        <f>IF($D25="住居",月入力!$M7,"")</f>
        <v/>
      </c>
      <c r="L25" s="20" t="str">
        <f>IF($D25="光熱・水道",月入力!$M7,"")</f>
        <v/>
      </c>
      <c r="M25" s="20" t="str">
        <f>IF($D25="家具・家事用品",月入力!$M7,"")</f>
        <v/>
      </c>
      <c r="N25" s="20" t="str">
        <f>IF($D25="被服および履物",月入力!M7,"")</f>
        <v/>
      </c>
      <c r="O25" s="20" t="str">
        <f>IF($D25="保健医療",月入力!$M7,"")</f>
        <v/>
      </c>
      <c r="P25" s="20" t="str">
        <f>IF($D25="交通通信",月入力!$M7,"")</f>
        <v/>
      </c>
      <c r="Q25" s="20" t="str">
        <f>IF($D25="教育",月入力!$M7,"")</f>
        <v/>
      </c>
      <c r="R25" s="20" t="str">
        <f>IF($D25="教養娯楽",月入力!$M7,"")</f>
        <v/>
      </c>
      <c r="S25" s="20" t="str">
        <f>IF($D25="その他",月入力!$M7,"")</f>
        <v/>
      </c>
      <c r="T25" s="19">
        <f t="shared" si="1"/>
        <v>456986</v>
      </c>
    </row>
    <row r="26" spans="1:20">
      <c r="A26" s="85"/>
      <c r="B26" s="25">
        <f>IF(月入力!I8="","",月入力!I8)</f>
        <v>26</v>
      </c>
      <c r="C26" s="21" t="str">
        <f>IF(月入力!J8="","",月入力!J8)</f>
        <v>預金引き出し</v>
      </c>
      <c r="D26" s="21" t="str">
        <f>IF(月入力!K8="","",月入力!K8)</f>
        <v>預貯金→現金</v>
      </c>
      <c r="E26" s="20" t="str">
        <f>IF($D26="実収入",月入力!$L8,"")</f>
        <v/>
      </c>
      <c r="F26" s="20" t="str">
        <f>IF($D26="実収入以外の受取",月入力!$L8,"")</f>
        <v/>
      </c>
      <c r="G26" s="37">
        <f>IF($D26="預貯金→現金",月入力!$M8,"")</f>
        <v>120000</v>
      </c>
      <c r="H26" s="20" t="str">
        <f>IF($D26="実支出以外の支払",月入力!$M8,"")</f>
        <v/>
      </c>
      <c r="I26" s="20" t="str">
        <f>IF($D26="税金・社会保障費",月入力!$M8,"")</f>
        <v/>
      </c>
      <c r="J26" s="20" t="str">
        <f>IF($D26="食料",月入力!$M8,"")</f>
        <v/>
      </c>
      <c r="K26" s="20" t="str">
        <f>IF($D26="住居",月入力!$M8,"")</f>
        <v/>
      </c>
      <c r="L26" s="20" t="str">
        <f>IF($D26="光熱・水道",月入力!$M8,"")</f>
        <v/>
      </c>
      <c r="M26" s="20" t="str">
        <f>IF($D26="家具・家事用品",月入力!$M8,"")</f>
        <v/>
      </c>
      <c r="N26" s="20" t="str">
        <f>IF($D26="被服および履物",月入力!M8,"")</f>
        <v/>
      </c>
      <c r="O26" s="20" t="str">
        <f>IF($D26="保健医療",月入力!$M8,"")</f>
        <v/>
      </c>
      <c r="P26" s="20" t="str">
        <f>IF($D26="交通通信",月入力!$M8,"")</f>
        <v/>
      </c>
      <c r="Q26" s="20" t="str">
        <f>IF($D26="教育",月入力!$M8,"")</f>
        <v/>
      </c>
      <c r="R26" s="20" t="str">
        <f>IF($D26="教養娯楽",月入力!$M8,"")</f>
        <v/>
      </c>
      <c r="S26" s="20" t="str">
        <f>IF($D26="その他",月入力!$M8,"")</f>
        <v/>
      </c>
      <c r="T26" s="19">
        <f t="shared" si="1"/>
        <v>336986</v>
      </c>
    </row>
    <row r="27" spans="1:20">
      <c r="A27" s="85"/>
      <c r="B27" s="25">
        <f>IF(月入力!I9="","",月入力!I9)</f>
        <v>26</v>
      </c>
      <c r="C27" s="21" t="str">
        <f>IF(月入力!J9="","",月入力!J9)</f>
        <v>新聞代</v>
      </c>
      <c r="D27" s="21" t="str">
        <f>IF(月入力!K9="","",月入力!K9)</f>
        <v>教養娯楽</v>
      </c>
      <c r="E27" s="20" t="str">
        <f>IF($D27="実収入",月入力!$L9,"")</f>
        <v/>
      </c>
      <c r="F27" s="20" t="str">
        <f>IF($D27="実収入以外の受取",月入力!$L9,"")</f>
        <v/>
      </c>
      <c r="G27" s="37" t="str">
        <f>IF($D27="預貯金→現金",月入力!$M9,"")</f>
        <v/>
      </c>
      <c r="H27" s="20" t="str">
        <f>IF($D27="実支出以外の支払",月入力!$M9,"")</f>
        <v/>
      </c>
      <c r="I27" s="20" t="str">
        <f>IF($D27="税金・社会保障費",月入力!$M9,"")</f>
        <v/>
      </c>
      <c r="J27" s="20" t="str">
        <f>IF($D27="食料",月入力!$M9,"")</f>
        <v/>
      </c>
      <c r="K27" s="20" t="str">
        <f>IF($D27="住居",月入力!$M9,"")</f>
        <v/>
      </c>
      <c r="L27" s="20" t="str">
        <f>IF($D27="光熱・水道",月入力!$M9,"")</f>
        <v/>
      </c>
      <c r="M27" s="20" t="str">
        <f>IF($D27="家具・家事用品",月入力!$M9,"")</f>
        <v/>
      </c>
      <c r="N27" s="20" t="str">
        <f>IF($D27="被服および履物",月入力!M9,"")</f>
        <v/>
      </c>
      <c r="O27" s="20" t="str">
        <f>IF($D27="保健医療",月入力!$M9,"")</f>
        <v/>
      </c>
      <c r="P27" s="20" t="str">
        <f>IF($D27="交通通信",月入力!$M9,"")</f>
        <v/>
      </c>
      <c r="Q27" s="20" t="str">
        <f>IF($D27="教育",月入力!$M9,"")</f>
        <v/>
      </c>
      <c r="R27" s="20">
        <f>IF($D27="教養娯楽",月入力!$M9,"")</f>
        <v>4200</v>
      </c>
      <c r="S27" s="20" t="str">
        <f>IF($D27="その他",月入力!$M9,"")</f>
        <v/>
      </c>
      <c r="T27" s="19">
        <f t="shared" si="1"/>
        <v>332786</v>
      </c>
    </row>
    <row r="28" spans="1:20">
      <c r="A28" s="85"/>
      <c r="B28" s="25">
        <f>IF(月入力!I10="","",月入力!I10)</f>
        <v>26</v>
      </c>
      <c r="C28" s="21" t="str">
        <f>IF(月入力!J10="","",月入力!J10)</f>
        <v>靴（ABCカード）</v>
      </c>
      <c r="D28" s="21" t="str">
        <f>IF(月入力!K10="","",月入力!K10)</f>
        <v>被服および履物</v>
      </c>
      <c r="E28" s="20" t="str">
        <f>IF($D28="実収入",月入力!$L10,"")</f>
        <v/>
      </c>
      <c r="F28" s="20" t="str">
        <f>IF($D28="実収入以外の受取",月入力!$L10,"")</f>
        <v/>
      </c>
      <c r="G28" s="37" t="str">
        <f>IF($D28="預貯金→現金",月入力!$M10,"")</f>
        <v/>
      </c>
      <c r="H28" s="20" t="str">
        <f>IF($D28="実支出以外の支払",月入力!$M10,"")</f>
        <v/>
      </c>
      <c r="I28" s="20" t="str">
        <f>IF($D28="税金・社会保障費",月入力!$M10,"")</f>
        <v/>
      </c>
      <c r="J28" s="20" t="str">
        <f>IF($D28="食料",月入力!$M10,"")</f>
        <v/>
      </c>
      <c r="K28" s="20" t="str">
        <f>IF($D28="住居",月入力!$M10,"")</f>
        <v/>
      </c>
      <c r="L28" s="20" t="str">
        <f>IF($D28="光熱・水道",月入力!$M10,"")</f>
        <v/>
      </c>
      <c r="M28" s="20" t="str">
        <f>IF($D28="家具・家事用品",月入力!$M10,"")</f>
        <v/>
      </c>
      <c r="N28" s="20">
        <f>IF($D28="被服および履物",月入力!M10,"")</f>
        <v>12000</v>
      </c>
      <c r="O28" s="20" t="str">
        <f>IF($D28="保健医療",月入力!$M10,"")</f>
        <v/>
      </c>
      <c r="P28" s="20" t="str">
        <f>IF($D28="交通通信",月入力!$M10,"")</f>
        <v/>
      </c>
      <c r="Q28" s="20" t="str">
        <f>IF($D28="教育",月入力!$M10,"")</f>
        <v/>
      </c>
      <c r="R28" s="20" t="str">
        <f>IF($D28="教養娯楽",月入力!$M10,"")</f>
        <v/>
      </c>
      <c r="S28" s="20" t="str">
        <f>IF($D28="その他",月入力!$M10,"")</f>
        <v/>
      </c>
      <c r="T28" s="19">
        <f t="shared" si="1"/>
        <v>320786</v>
      </c>
    </row>
    <row r="29" spans="1:20">
      <c r="A29" s="85"/>
      <c r="B29" s="25">
        <f>IF(月入力!I11="","",月入力!I11)</f>
        <v>27</v>
      </c>
      <c r="C29" s="21" t="str">
        <f>IF(月入力!J11="","",月入力!J11)</f>
        <v>家賃</v>
      </c>
      <c r="D29" s="21" t="str">
        <f>IF(月入力!K11="","",月入力!K11)</f>
        <v>住居</v>
      </c>
      <c r="E29" s="20" t="str">
        <f>IF($D29="実収入",月入力!$L11,"")</f>
        <v/>
      </c>
      <c r="F29" s="20" t="str">
        <f>IF($D29="実収入以外の受取",月入力!$L11,"")</f>
        <v/>
      </c>
      <c r="G29" s="37" t="str">
        <f>IF($D29="預貯金→現金",月入力!$M11,"")</f>
        <v/>
      </c>
      <c r="H29" s="20" t="str">
        <f>IF($D29="実支出以外の支払",月入力!$M11,"")</f>
        <v/>
      </c>
      <c r="I29" s="20" t="str">
        <f>IF($D29="税金・社会保障費",月入力!$M11,"")</f>
        <v/>
      </c>
      <c r="J29" s="20" t="str">
        <f>IF($D29="食料",月入力!$M11,"")</f>
        <v/>
      </c>
      <c r="K29" s="20">
        <f>IF($D29="住居",月入力!$M11,"")</f>
        <v>75000</v>
      </c>
      <c r="L29" s="20" t="str">
        <f>IF($D29="光熱・水道",月入力!$M11,"")</f>
        <v/>
      </c>
      <c r="M29" s="20" t="str">
        <f>IF($D29="家具・家事用品",月入力!$M11,"")</f>
        <v/>
      </c>
      <c r="N29" s="20" t="str">
        <f>IF($D29="被服および履物",月入力!M11,"")</f>
        <v/>
      </c>
      <c r="O29" s="20" t="str">
        <f>IF($D29="保健医療",月入力!$M11,"")</f>
        <v/>
      </c>
      <c r="P29" s="20" t="str">
        <f>IF($D29="交通通信",月入力!$M11,"")</f>
        <v/>
      </c>
      <c r="Q29" s="20" t="str">
        <f>IF($D29="教育",月入力!$M11,"")</f>
        <v/>
      </c>
      <c r="R29" s="20" t="str">
        <f>IF($D29="教養娯楽",月入力!$M11,"")</f>
        <v/>
      </c>
      <c r="S29" s="20" t="str">
        <f>IF($D29="その他",月入力!$M11,"")</f>
        <v/>
      </c>
      <c r="T29" s="19">
        <f t="shared" si="1"/>
        <v>245786</v>
      </c>
    </row>
    <row r="30" spans="1:20">
      <c r="A30" s="85"/>
      <c r="B30" s="25">
        <f>IF(月入力!I12="","",月入力!I12)</f>
        <v>8</v>
      </c>
      <c r="C30" s="21" t="str">
        <f>IF(月入力!J12="","",月入力!J12)</f>
        <v>水道代</v>
      </c>
      <c r="D30" s="21" t="str">
        <f>IF(月入力!K12="","",月入力!K12)</f>
        <v>光熱・水道</v>
      </c>
      <c r="E30" s="20" t="str">
        <f>IF($D30="実収入",月入力!$L12,"")</f>
        <v/>
      </c>
      <c r="F30" s="20" t="str">
        <f>IF($D30="実収入以外の受取",月入力!$L12,"")</f>
        <v/>
      </c>
      <c r="G30" s="37" t="str">
        <f>IF($D30="預貯金→現金",月入力!$M12,"")</f>
        <v/>
      </c>
      <c r="H30" s="20" t="str">
        <f>IF($D30="実支出以外の支払",月入力!$M12,"")</f>
        <v/>
      </c>
      <c r="I30" s="20" t="str">
        <f>IF($D30="税金・社会保障費",月入力!$M12,"")</f>
        <v/>
      </c>
      <c r="J30" s="20" t="str">
        <f>IF($D30="食料",月入力!$M12,"")</f>
        <v/>
      </c>
      <c r="K30" s="20" t="str">
        <f>IF($D30="住居",月入力!$M12,"")</f>
        <v/>
      </c>
      <c r="L30" s="20">
        <f>IF($D30="光熱・水道",月入力!$M12,"")</f>
        <v>3500</v>
      </c>
      <c r="M30" s="20" t="str">
        <f>IF($D30="家具・家事用品",月入力!$M12,"")</f>
        <v/>
      </c>
      <c r="N30" s="20" t="str">
        <f>IF($D30="被服および履物",月入力!M12,"")</f>
        <v/>
      </c>
      <c r="O30" s="20" t="str">
        <f>IF($D30="保健医療",月入力!$M12,"")</f>
        <v/>
      </c>
      <c r="P30" s="20" t="str">
        <f>IF($D30="交通通信",月入力!$M12,"")</f>
        <v/>
      </c>
      <c r="Q30" s="20" t="str">
        <f>IF($D30="教育",月入力!$M12,"")</f>
        <v/>
      </c>
      <c r="R30" s="20" t="str">
        <f>IF($D30="教養娯楽",月入力!$M12,"")</f>
        <v/>
      </c>
      <c r="S30" s="20" t="str">
        <f>IF($D30="その他",月入力!$M12,"")</f>
        <v/>
      </c>
      <c r="T30" s="19">
        <f t="shared" si="1"/>
        <v>242286</v>
      </c>
    </row>
    <row r="31" spans="1:20">
      <c r="A31" s="85"/>
      <c r="B31" s="25">
        <f>IF(月入力!I13="","",月入力!I13)</f>
        <v>10</v>
      </c>
      <c r="C31" s="21" t="str">
        <f>IF(月入力!J13="","",月入力!J13)</f>
        <v>電気代</v>
      </c>
      <c r="D31" s="21" t="str">
        <f>IF(月入力!K13="","",月入力!K13)</f>
        <v>光熱・水道</v>
      </c>
      <c r="E31" s="20" t="str">
        <f>IF($D31="実収入",月入力!$L13,"")</f>
        <v/>
      </c>
      <c r="F31" s="20" t="str">
        <f>IF($D31="実収入以外の受取",月入力!$L13,"")</f>
        <v/>
      </c>
      <c r="G31" s="37" t="str">
        <f>IF($D31="預貯金→現金",月入力!$M13,"")</f>
        <v/>
      </c>
      <c r="H31" s="20" t="str">
        <f>IF($D31="実支出以外の支払",月入力!$M13,"")</f>
        <v/>
      </c>
      <c r="I31" s="20" t="str">
        <f>IF($D31="税金・社会保障費",月入力!$M13,"")</f>
        <v/>
      </c>
      <c r="J31" s="20" t="str">
        <f>IF($D31="食料",月入力!$M13,"")</f>
        <v/>
      </c>
      <c r="K31" s="20" t="str">
        <f>IF($D31="住居",月入力!$M13,"")</f>
        <v/>
      </c>
      <c r="L31" s="20">
        <f>IF($D31="光熱・水道",月入力!$M13,"")</f>
        <v>9800</v>
      </c>
      <c r="M31" s="20" t="str">
        <f>IF($D31="家具・家事用品",月入力!$M13,"")</f>
        <v/>
      </c>
      <c r="N31" s="20" t="str">
        <f>IF($D31="被服および履物",月入力!M13,"")</f>
        <v/>
      </c>
      <c r="O31" s="20" t="str">
        <f>IF($D31="保健医療",月入力!$M13,"")</f>
        <v/>
      </c>
      <c r="P31" s="20" t="str">
        <f>IF($D31="交通通信",月入力!$M13,"")</f>
        <v/>
      </c>
      <c r="Q31" s="20" t="str">
        <f>IF($D31="教育",月入力!$M13,"")</f>
        <v/>
      </c>
      <c r="R31" s="20" t="str">
        <f>IF($D31="教養娯楽",月入力!$M13,"")</f>
        <v/>
      </c>
      <c r="S31" s="20" t="str">
        <f>IF($D31="その他",月入力!$M13,"")</f>
        <v/>
      </c>
      <c r="T31" s="19">
        <f t="shared" si="1"/>
        <v>232486</v>
      </c>
    </row>
    <row r="32" spans="1:20">
      <c r="A32" s="85"/>
      <c r="B32" s="25">
        <f>IF(月入力!I14="","",月入力!I14)</f>
        <v>10</v>
      </c>
      <c r="C32" s="21" t="str">
        <f>IF(月入力!J14="","",月入力!J14)</f>
        <v>生命保険料</v>
      </c>
      <c r="D32" s="21" t="str">
        <f>IF(月入力!K14="","",月入力!K14)</f>
        <v>実支出以外の支払</v>
      </c>
      <c r="E32" s="20" t="str">
        <f>IF($D32="実収入",月入力!$L14,"")</f>
        <v/>
      </c>
      <c r="F32" s="20" t="str">
        <f>IF($D32="実収入以外の受取",月入力!$L14,"")</f>
        <v/>
      </c>
      <c r="G32" s="37" t="str">
        <f>IF($D32="預貯金→現金",月入力!$M14,"")</f>
        <v/>
      </c>
      <c r="H32" s="20">
        <f>IF($D32="実支出以外の支払",月入力!$M14,"")</f>
        <v>10200</v>
      </c>
      <c r="I32" s="20" t="str">
        <f>IF($D32="税金・社会保障費",月入力!$M14,"")</f>
        <v/>
      </c>
      <c r="J32" s="20" t="str">
        <f>IF($D32="食料",月入力!$M14,"")</f>
        <v/>
      </c>
      <c r="K32" s="20" t="str">
        <f>IF($D32="住居",月入力!$M14,"")</f>
        <v/>
      </c>
      <c r="L32" s="20" t="str">
        <f>IF($D32="光熱・水道",月入力!$M14,"")</f>
        <v/>
      </c>
      <c r="M32" s="20" t="str">
        <f>IF($D32="家具・家事用品",月入力!$M14,"")</f>
        <v/>
      </c>
      <c r="N32" s="20" t="str">
        <f>IF($D32="被服および履物",月入力!M14,"")</f>
        <v/>
      </c>
      <c r="O32" s="20" t="str">
        <f>IF($D32="保健医療",月入力!$M14,"")</f>
        <v/>
      </c>
      <c r="P32" s="20" t="str">
        <f>IF($D32="交通通信",月入力!$M14,"")</f>
        <v/>
      </c>
      <c r="Q32" s="20" t="str">
        <f>IF($D32="教育",月入力!$M14,"")</f>
        <v/>
      </c>
      <c r="R32" s="20" t="str">
        <f>IF($D32="教養娯楽",月入力!$M14,"")</f>
        <v/>
      </c>
      <c r="S32" s="20" t="str">
        <f>IF($D32="その他",月入力!$M14,"")</f>
        <v/>
      </c>
      <c r="T32" s="19">
        <f t="shared" si="1"/>
        <v>222286</v>
      </c>
    </row>
    <row r="33" spans="1:21">
      <c r="A33" s="85"/>
      <c r="B33" s="25">
        <f>IF(月入力!I15="","",月入力!I15)</f>
        <v>15</v>
      </c>
      <c r="C33" s="21" t="str">
        <f>IF(月入力!J15="","",月入力!J15)</f>
        <v>食費（共同購入）</v>
      </c>
      <c r="D33" s="21" t="str">
        <f>IF(月入力!K15="","",月入力!K15)</f>
        <v>食料</v>
      </c>
      <c r="E33" s="20" t="str">
        <f>IF($D33="実収入",月入力!$L15,"")</f>
        <v/>
      </c>
      <c r="F33" s="20" t="str">
        <f>IF($D33="実収入以外の受取",月入力!$L15,"")</f>
        <v/>
      </c>
      <c r="G33" s="37" t="str">
        <f>IF($D33="預貯金→現金",月入力!$M15,"")</f>
        <v/>
      </c>
      <c r="H33" s="20" t="str">
        <f>IF($D33="実支出以外の支払",月入力!$M15,"")</f>
        <v/>
      </c>
      <c r="I33" s="20" t="str">
        <f>IF($D33="税金・社会保障費",月入力!$M15,"")</f>
        <v/>
      </c>
      <c r="J33" s="20">
        <f>IF($D33="食料",月入力!$M15,"")</f>
        <v>39500</v>
      </c>
      <c r="K33" s="20" t="str">
        <f>IF($D33="住居",月入力!$M15,"")</f>
        <v/>
      </c>
      <c r="L33" s="20" t="str">
        <f>IF($D33="光熱・水道",月入力!$M15,"")</f>
        <v/>
      </c>
      <c r="M33" s="20" t="str">
        <f>IF($D33="家具・家事用品",月入力!$M15,"")</f>
        <v/>
      </c>
      <c r="N33" s="20" t="str">
        <f>IF($D33="被服および履物",月入力!M15,"")</f>
        <v/>
      </c>
      <c r="O33" s="20" t="str">
        <f>IF($D33="保健医療",月入力!$M15,"")</f>
        <v/>
      </c>
      <c r="P33" s="20" t="str">
        <f>IF($D33="交通通信",月入力!$M15,"")</f>
        <v/>
      </c>
      <c r="Q33" s="20" t="str">
        <f>IF($D33="教育",月入力!$M15,"")</f>
        <v/>
      </c>
      <c r="R33" s="20" t="str">
        <f>IF($D33="教養娯楽",月入力!$M15,"")</f>
        <v/>
      </c>
      <c r="S33" s="20" t="str">
        <f>IF($D33="その他",月入力!$M15,"")</f>
        <v/>
      </c>
      <c r="T33" s="19">
        <f t="shared" si="1"/>
        <v>182786</v>
      </c>
    </row>
    <row r="34" spans="1:21">
      <c r="A34" s="85"/>
      <c r="B34" s="25">
        <f>IF(月入力!I16="","",月入力!I16)</f>
        <v>15</v>
      </c>
      <c r="C34" s="21" t="str">
        <f>IF(月入力!J16="","",月入力!J16)</f>
        <v>学校納付金</v>
      </c>
      <c r="D34" s="21" t="str">
        <f>IF(月入力!K16="","",月入力!K16)</f>
        <v>教育</v>
      </c>
      <c r="E34" s="20" t="str">
        <f>IF($D34="実収入",月入力!$L16,"")</f>
        <v/>
      </c>
      <c r="F34" s="20" t="str">
        <f>IF($D34="実収入以外の受取",月入力!$L16,"")</f>
        <v/>
      </c>
      <c r="G34" s="37" t="str">
        <f>IF($D34="預貯金→現金",月入力!$M16,"")</f>
        <v/>
      </c>
      <c r="H34" s="20" t="str">
        <f>IF($D34="実支出以外の支払",月入力!$M16,"")</f>
        <v/>
      </c>
      <c r="I34" s="20" t="str">
        <f>IF($D34="税金・社会保障費",月入力!$M16,"")</f>
        <v/>
      </c>
      <c r="J34" s="20" t="str">
        <f>IF($D34="食料",月入力!$M16,"")</f>
        <v/>
      </c>
      <c r="K34" s="20" t="str">
        <f>IF($D34="住居",月入力!$M16,"")</f>
        <v/>
      </c>
      <c r="L34" s="20" t="str">
        <f>IF($D34="光熱・水道",月入力!$M16,"")</f>
        <v/>
      </c>
      <c r="M34" s="20" t="str">
        <f>IF($D34="家具・家事用品",月入力!$M16,"")</f>
        <v/>
      </c>
      <c r="N34" s="20" t="str">
        <f>IF($D34="被服および履物",月入力!M16,"")</f>
        <v/>
      </c>
      <c r="O34" s="20" t="str">
        <f>IF($D34="保健医療",月入力!$M16,"")</f>
        <v/>
      </c>
      <c r="P34" s="20" t="str">
        <f>IF($D34="交通通信",月入力!$M16,"")</f>
        <v/>
      </c>
      <c r="Q34" s="20">
        <f>IF($D34="教育",月入力!$M16,"")</f>
        <v>10000</v>
      </c>
      <c r="R34" s="20" t="str">
        <f>IF($D34="教養娯楽",月入力!$M16,"")</f>
        <v/>
      </c>
      <c r="S34" s="20" t="str">
        <f>IF($D34="その他",月入力!$M16,"")</f>
        <v/>
      </c>
      <c r="T34" s="19">
        <f t="shared" si="1"/>
        <v>172786</v>
      </c>
    </row>
    <row r="35" spans="1:21">
      <c r="A35" s="85"/>
      <c r="B35" s="25">
        <f>IF(月入力!I17="","",月入力!I17)</f>
        <v>20</v>
      </c>
      <c r="C35" s="21" t="str">
        <f>IF(月入力!J17="","",月入力!J17)</f>
        <v>電話代</v>
      </c>
      <c r="D35" s="21" t="str">
        <f>IF(月入力!K17="","",月入力!K17)</f>
        <v>交通通信</v>
      </c>
      <c r="E35" s="20" t="str">
        <f>IF($D35="実収入",月入力!$L17,"")</f>
        <v/>
      </c>
      <c r="F35" s="20" t="str">
        <f>IF($D35="実収入以外の受取",月入力!$L17,"")</f>
        <v/>
      </c>
      <c r="G35" s="37" t="str">
        <f>IF($D35="預貯金→現金",月入力!$M17,"")</f>
        <v/>
      </c>
      <c r="H35" s="20" t="str">
        <f>IF($D35="実支出以外の支払",月入力!$M17,"")</f>
        <v/>
      </c>
      <c r="I35" s="20" t="str">
        <f>IF($D35="税金・社会保障費",月入力!$M17,"")</f>
        <v/>
      </c>
      <c r="J35" s="20" t="str">
        <f>IF($D35="食料",月入力!$M17,"")</f>
        <v/>
      </c>
      <c r="K35" s="20" t="str">
        <f>IF($D35="住居",月入力!$M17,"")</f>
        <v/>
      </c>
      <c r="L35" s="20" t="str">
        <f>IF($D35="光熱・水道",月入力!$M17,"")</f>
        <v/>
      </c>
      <c r="M35" s="20" t="str">
        <f>IF($D35="家具・家事用品",月入力!$M17,"")</f>
        <v/>
      </c>
      <c r="N35" s="20" t="str">
        <f>IF($D35="被服および履物",月入力!M17,"")</f>
        <v/>
      </c>
      <c r="O35" s="20" t="str">
        <f>IF($D35="保健医療",月入力!$M17,"")</f>
        <v/>
      </c>
      <c r="P35" s="20">
        <f>IF($D35="交通通信",月入力!$M17,"")</f>
        <v>14500</v>
      </c>
      <c r="Q35" s="20" t="str">
        <f>IF($D35="教育",月入力!$M17,"")</f>
        <v/>
      </c>
      <c r="R35" s="20" t="str">
        <f>IF($D35="教養娯楽",月入力!$M17,"")</f>
        <v/>
      </c>
      <c r="S35" s="20" t="str">
        <f>IF($D35="その他",月入力!$M17,"")</f>
        <v/>
      </c>
      <c r="T35" s="19">
        <f t="shared" si="1"/>
        <v>158286</v>
      </c>
      <c r="U35" s="45"/>
    </row>
    <row r="36" spans="1:21">
      <c r="A36" s="85"/>
      <c r="B36" s="25" t="str">
        <f>IF(月入力!I18="","",月入力!I18)</f>
        <v/>
      </c>
      <c r="C36" s="21" t="str">
        <f>IF(月入力!J18="","",月入力!J18)</f>
        <v/>
      </c>
      <c r="D36" s="21" t="str">
        <f>IF(月入力!K18="","",月入力!K18)</f>
        <v/>
      </c>
      <c r="E36" s="20" t="str">
        <f>IF($D36="実収入",月入力!$L18,"")</f>
        <v/>
      </c>
      <c r="F36" s="20" t="str">
        <f>IF($D36="実収入以外の受取",月入力!$L18,"")</f>
        <v/>
      </c>
      <c r="G36" s="37" t="str">
        <f>IF($D36="預貯金→現金",月入力!$M18,"")</f>
        <v/>
      </c>
      <c r="H36" s="20" t="str">
        <f>IF($D36="実支出以外の支払",月入力!$M18,"")</f>
        <v/>
      </c>
      <c r="I36" s="20" t="str">
        <f>IF($D36="税金・社会保障費",月入力!$M18,"")</f>
        <v/>
      </c>
      <c r="J36" s="20" t="str">
        <f>IF($D36="食料",月入力!$M18,"")</f>
        <v/>
      </c>
      <c r="K36" s="20" t="str">
        <f>IF($D36="住居",月入力!$M18,"")</f>
        <v/>
      </c>
      <c r="L36" s="20" t="str">
        <f>IF($D36="光熱・水道",月入力!$M18,"")</f>
        <v/>
      </c>
      <c r="M36" s="20" t="str">
        <f>IF($D36="家具・家事用品",月入力!$M18,"")</f>
        <v/>
      </c>
      <c r="N36" s="20" t="str">
        <f>IF($D36="被服および履物",月入力!M18,"")</f>
        <v/>
      </c>
      <c r="O36" s="20" t="str">
        <f>IF($D36="保健医療",月入力!$M18,"")</f>
        <v/>
      </c>
      <c r="P36" s="20" t="str">
        <f>IF($D36="交通通信",月入力!$M18,"")</f>
        <v/>
      </c>
      <c r="Q36" s="20" t="str">
        <f>IF($D36="教育",月入力!$M18,"")</f>
        <v/>
      </c>
      <c r="R36" s="20" t="str">
        <f>IF($D36="教養娯楽",月入力!$M18,"")</f>
        <v/>
      </c>
      <c r="S36" s="20" t="str">
        <f>IF($D36="その他",月入力!$M18,"")</f>
        <v/>
      </c>
      <c r="T36" s="19" t="str">
        <f>IF(C36="","",T35+SUM(E36:F36)-SUM(H36:S36))</f>
        <v/>
      </c>
    </row>
    <row r="37" spans="1:21" ht="14.25" thickBot="1">
      <c r="A37" s="86"/>
      <c r="B37" s="31"/>
      <c r="C37" s="28" t="str">
        <f>IF(月入力!J19="","",月入力!J19)</f>
        <v/>
      </c>
      <c r="D37" s="28" t="str">
        <f>IF(月入力!K19="","",月入力!K19)</f>
        <v/>
      </c>
      <c r="E37" s="29" t="str">
        <f>IF($D37="実収入",月入力!$L19,"")</f>
        <v/>
      </c>
      <c r="F37" s="29" t="str">
        <f>IF($D37="実収入以外の受取",月入力!$L19,"")</f>
        <v/>
      </c>
      <c r="G37" s="38" t="str">
        <f>IF($D37="預貯金→現金",月入力!$M19,"")</f>
        <v/>
      </c>
      <c r="H37" s="29" t="str">
        <f>IF($D37="実支出以外の支払",月入力!$M19,"")</f>
        <v/>
      </c>
      <c r="I37" s="29" t="str">
        <f>IF($D37="税金・社会保障費",月入力!$M19,"")</f>
        <v/>
      </c>
      <c r="J37" s="29" t="str">
        <f>IF($D37="食料",月入力!$M19,"")</f>
        <v/>
      </c>
      <c r="K37" s="29" t="str">
        <f>IF($D37="住居",月入力!$M19,"")</f>
        <v/>
      </c>
      <c r="L37" s="29" t="str">
        <f>IF($D37="光熱・水道",月入力!$M19,"")</f>
        <v/>
      </c>
      <c r="M37" s="29" t="str">
        <f>IF($D37="家具・家事用品",月入力!$M19,"")</f>
        <v/>
      </c>
      <c r="N37" s="29" t="str">
        <f>IF($D37="被服および履物",月入力!M19,"")</f>
        <v/>
      </c>
      <c r="O37" s="29" t="str">
        <f>IF($D37="保健医療",月入力!$M19,"")</f>
        <v/>
      </c>
      <c r="P37" s="29" t="str">
        <f>IF($D37="交通通信",月入力!$M19,"")</f>
        <v/>
      </c>
      <c r="Q37" s="29" t="str">
        <f>IF($D37="教育",月入力!$M19,"")</f>
        <v/>
      </c>
      <c r="R37" s="29" t="str">
        <f>IF($D37="教養娯楽",月入力!$M19,"")</f>
        <v/>
      </c>
      <c r="S37" s="29" t="str">
        <f>IF($D37="その他",月入力!$M19,"")</f>
        <v/>
      </c>
      <c r="T37" s="30" t="str">
        <f>IF(C37="","",T36+SUM(E37:F37)-SUM(H37:S37))</f>
        <v/>
      </c>
    </row>
    <row r="38" spans="1:21" ht="15" thickTop="1" thickBot="1">
      <c r="A38" s="42"/>
      <c r="B38" s="43"/>
      <c r="C38" s="46" t="s">
        <v>73</v>
      </c>
      <c r="D38" s="43"/>
      <c r="E38" s="44">
        <f>SUM(E5:E37)</f>
        <v>403730</v>
      </c>
      <c r="F38" s="44">
        <f t="shared" ref="F38:S38" si="2">SUM(F5:F37)</f>
        <v>274673</v>
      </c>
      <c r="G38" s="49">
        <f t="shared" si="2"/>
        <v>120000</v>
      </c>
      <c r="H38" s="44">
        <f t="shared" si="2"/>
        <v>10200</v>
      </c>
      <c r="I38" s="44">
        <f t="shared" si="2"/>
        <v>70200</v>
      </c>
      <c r="J38" s="44">
        <f t="shared" si="2"/>
        <v>61825</v>
      </c>
      <c r="K38" s="44">
        <f t="shared" si="2"/>
        <v>75000</v>
      </c>
      <c r="L38" s="44">
        <f t="shared" si="2"/>
        <v>13300</v>
      </c>
      <c r="M38" s="44">
        <f t="shared" si="2"/>
        <v>9800</v>
      </c>
      <c r="N38" s="44">
        <f t="shared" si="2"/>
        <v>32150</v>
      </c>
      <c r="O38" s="44">
        <f t="shared" si="2"/>
        <v>1800</v>
      </c>
      <c r="P38" s="44">
        <f t="shared" si="2"/>
        <v>16500</v>
      </c>
      <c r="Q38" s="44">
        <f t="shared" si="2"/>
        <v>10000</v>
      </c>
      <c r="R38" s="44">
        <f t="shared" si="2"/>
        <v>9200</v>
      </c>
      <c r="S38" s="44">
        <f t="shared" si="2"/>
        <v>55000</v>
      </c>
      <c r="T38" s="47">
        <f>SUM(E38:F38)-SUM(G38:S38)</f>
        <v>193428</v>
      </c>
      <c r="U38" s="45"/>
    </row>
    <row r="39" spans="1:2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1">
      <c r="E42" s="10" t="s">
        <v>75</v>
      </c>
    </row>
    <row r="43" spans="1:21" ht="14.25" thickBot="1"/>
    <row r="44" spans="1:21">
      <c r="E44" s="100" t="s">
        <v>16</v>
      </c>
      <c r="F44" s="100"/>
      <c r="G44" s="87" t="s">
        <v>17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9"/>
    </row>
    <row r="45" spans="1:21" ht="58.5" thickBot="1">
      <c r="E45" s="15" t="s">
        <v>19</v>
      </c>
      <c r="F45" s="16" t="s">
        <v>66</v>
      </c>
      <c r="G45" s="48"/>
      <c r="H45" s="16"/>
      <c r="I45" s="16"/>
      <c r="J45" s="15" t="s">
        <v>20</v>
      </c>
      <c r="K45" s="15" t="s">
        <v>21</v>
      </c>
      <c r="L45" s="16" t="s">
        <v>22</v>
      </c>
      <c r="M45" s="16" t="s">
        <v>23</v>
      </c>
      <c r="N45" s="16" t="s">
        <v>24</v>
      </c>
      <c r="O45" s="15" t="s">
        <v>25</v>
      </c>
      <c r="P45" s="15" t="s">
        <v>26</v>
      </c>
      <c r="Q45" s="15" t="s">
        <v>27</v>
      </c>
      <c r="R45" s="15" t="s">
        <v>28</v>
      </c>
      <c r="S45" s="15" t="s">
        <v>29</v>
      </c>
    </row>
    <row r="46" spans="1:21">
      <c r="E46" s="11">
        <v>504287</v>
      </c>
      <c r="F46" s="11"/>
      <c r="G46" s="11"/>
      <c r="H46" s="11"/>
      <c r="I46" s="11"/>
      <c r="J46" s="11">
        <v>73205</v>
      </c>
      <c r="K46" s="11">
        <v>20829</v>
      </c>
      <c r="L46" s="11">
        <v>22404</v>
      </c>
      <c r="M46" s="11">
        <v>8398</v>
      </c>
      <c r="N46" s="11">
        <v>17555</v>
      </c>
      <c r="O46" s="11">
        <v>10620</v>
      </c>
      <c r="P46" s="11">
        <v>53104</v>
      </c>
      <c r="Q46" s="11">
        <v>31627</v>
      </c>
      <c r="R46" s="11">
        <v>31894</v>
      </c>
      <c r="S46" s="11">
        <v>96663</v>
      </c>
    </row>
  </sheetData>
  <mergeCells count="11">
    <mergeCell ref="T2:T4"/>
    <mergeCell ref="A22:A37"/>
    <mergeCell ref="G2:S2"/>
    <mergeCell ref="G44:S44"/>
    <mergeCell ref="A2:A4"/>
    <mergeCell ref="B2:B4"/>
    <mergeCell ref="D2:D3"/>
    <mergeCell ref="A5:A21"/>
    <mergeCell ref="C2:C3"/>
    <mergeCell ref="E2:F2"/>
    <mergeCell ref="E44:F44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P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/>
  </sheetViews>
  <sheetFormatPr defaultRowHeight="13.5"/>
  <sheetData>
    <row r="1" spans="1:15" ht="14.25" thickBot="1">
      <c r="A1" s="6" t="s">
        <v>78</v>
      </c>
    </row>
    <row r="2" spans="1:15">
      <c r="A2" s="100" t="s">
        <v>16</v>
      </c>
      <c r="B2" s="100"/>
      <c r="C2" s="87" t="s">
        <v>17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ht="46.5">
      <c r="A3" s="52" t="s">
        <v>19</v>
      </c>
      <c r="B3" s="51" t="s">
        <v>66</v>
      </c>
      <c r="C3" s="56" t="s">
        <v>74</v>
      </c>
      <c r="D3" s="51" t="s">
        <v>67</v>
      </c>
      <c r="E3" s="51" t="s">
        <v>7</v>
      </c>
      <c r="F3" s="52" t="s">
        <v>20</v>
      </c>
      <c r="G3" s="52" t="s">
        <v>21</v>
      </c>
      <c r="H3" s="51" t="s">
        <v>22</v>
      </c>
      <c r="I3" s="51" t="s">
        <v>23</v>
      </c>
      <c r="J3" s="51" t="s">
        <v>24</v>
      </c>
      <c r="K3" s="52" t="s">
        <v>25</v>
      </c>
      <c r="L3" s="52" t="s">
        <v>26</v>
      </c>
      <c r="M3" s="52" t="s">
        <v>27</v>
      </c>
      <c r="N3" s="52" t="s">
        <v>28</v>
      </c>
      <c r="O3" s="52" t="s">
        <v>29</v>
      </c>
    </row>
    <row r="4" spans="1:15">
      <c r="A4" s="57">
        <f>月集計!E4</f>
        <v>400000</v>
      </c>
      <c r="B4" s="57"/>
      <c r="C4" s="57"/>
      <c r="D4" s="57">
        <f>月集計!H4</f>
        <v>10000</v>
      </c>
      <c r="E4" s="57">
        <f>月集計!I4</f>
        <v>70000</v>
      </c>
      <c r="F4" s="57">
        <f>月集計!J4</f>
        <v>70000</v>
      </c>
      <c r="G4" s="57">
        <f>月集計!K4</f>
        <v>75000</v>
      </c>
      <c r="H4" s="57">
        <f>月集計!L4</f>
        <v>13000</v>
      </c>
      <c r="I4" s="57">
        <f>月集計!M4</f>
        <v>7000</v>
      </c>
      <c r="J4" s="57">
        <f>月集計!N4</f>
        <v>25000</v>
      </c>
      <c r="K4" s="57">
        <f>月集計!O4</f>
        <v>5000</v>
      </c>
      <c r="L4" s="57">
        <f>月集計!P4</f>
        <v>12000</v>
      </c>
      <c r="M4" s="57">
        <f>月集計!Q4</f>
        <v>15000</v>
      </c>
      <c r="N4" s="57">
        <f>月集計!R4</f>
        <v>13000</v>
      </c>
      <c r="O4" s="57">
        <f>月集計!S4</f>
        <v>55000</v>
      </c>
    </row>
    <row r="5" spans="1:15">
      <c r="A5" s="50">
        <f>月集計!E38</f>
        <v>403730</v>
      </c>
      <c r="B5" s="50">
        <f>月集計!F38</f>
        <v>274673</v>
      </c>
      <c r="C5" s="50">
        <f>月集計!G38</f>
        <v>120000</v>
      </c>
      <c r="D5" s="50">
        <f>月集計!H38</f>
        <v>10200</v>
      </c>
      <c r="E5" s="50">
        <f>月集計!I38</f>
        <v>70200</v>
      </c>
      <c r="F5" s="50">
        <f>月集計!J38</f>
        <v>61825</v>
      </c>
      <c r="G5" s="50">
        <f>月集計!K38</f>
        <v>75000</v>
      </c>
      <c r="H5" s="50">
        <f>月集計!L38</f>
        <v>13300</v>
      </c>
      <c r="I5" s="50">
        <f>月集計!M38</f>
        <v>9800</v>
      </c>
      <c r="J5" s="50">
        <f>月集計!N38</f>
        <v>32150</v>
      </c>
      <c r="K5" s="50">
        <f>月集計!O38</f>
        <v>1800</v>
      </c>
      <c r="L5" s="50">
        <f>月集計!P38</f>
        <v>16500</v>
      </c>
      <c r="M5" s="50">
        <f>月集計!Q38</f>
        <v>10000</v>
      </c>
      <c r="N5" s="50">
        <f>月集計!R38</f>
        <v>9200</v>
      </c>
      <c r="O5" s="50">
        <f>月集計!S38</f>
        <v>55000</v>
      </c>
    </row>
    <row r="6" spans="1:15">
      <c r="A6" s="61">
        <f>A5/A4</f>
        <v>1.009325</v>
      </c>
      <c r="B6" s="61"/>
      <c r="C6" s="61"/>
      <c r="D6" s="61">
        <f t="shared" ref="D6:O6" si="0">D5/D4</f>
        <v>1.02</v>
      </c>
      <c r="E6" s="61">
        <f t="shared" si="0"/>
        <v>1.0028571428571429</v>
      </c>
      <c r="F6" s="61">
        <f t="shared" si="0"/>
        <v>0.88321428571428573</v>
      </c>
      <c r="G6" s="61">
        <f t="shared" si="0"/>
        <v>1</v>
      </c>
      <c r="H6" s="61">
        <f t="shared" si="0"/>
        <v>1.023076923076923</v>
      </c>
      <c r="I6" s="61">
        <f t="shared" si="0"/>
        <v>1.4</v>
      </c>
      <c r="J6" s="61">
        <f t="shared" si="0"/>
        <v>1.286</v>
      </c>
      <c r="K6" s="61">
        <f t="shared" si="0"/>
        <v>0.36</v>
      </c>
      <c r="L6" s="61">
        <f t="shared" si="0"/>
        <v>1.375</v>
      </c>
      <c r="M6" s="61">
        <f t="shared" si="0"/>
        <v>0.66666666666666663</v>
      </c>
      <c r="N6" s="61">
        <f t="shared" si="0"/>
        <v>0.70769230769230773</v>
      </c>
      <c r="O6" s="61">
        <f t="shared" si="0"/>
        <v>1</v>
      </c>
    </row>
  </sheetData>
  <mergeCells count="2">
    <mergeCell ref="A2:B2"/>
    <mergeCell ref="C2:O2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2" workbookViewId="0"/>
  </sheetViews>
  <sheetFormatPr defaultRowHeight="13.5"/>
  <sheetData>
    <row r="1" spans="1:12">
      <c r="A1" s="6" t="s">
        <v>76</v>
      </c>
    </row>
    <row r="2" spans="1:12" ht="46.5">
      <c r="A2" s="51" t="s">
        <v>67</v>
      </c>
      <c r="B2" s="51" t="s">
        <v>7</v>
      </c>
      <c r="C2" s="52" t="s">
        <v>20</v>
      </c>
      <c r="D2" s="52" t="s">
        <v>21</v>
      </c>
      <c r="E2" s="51" t="s">
        <v>22</v>
      </c>
      <c r="F2" s="51" t="s">
        <v>23</v>
      </c>
      <c r="G2" s="51" t="s">
        <v>24</v>
      </c>
      <c r="H2" s="52" t="s">
        <v>25</v>
      </c>
      <c r="I2" s="52" t="s">
        <v>26</v>
      </c>
      <c r="J2" s="52" t="s">
        <v>27</v>
      </c>
      <c r="K2" s="52" t="s">
        <v>28</v>
      </c>
      <c r="L2" s="52" t="s">
        <v>29</v>
      </c>
    </row>
    <row r="3" spans="1:12">
      <c r="A3" s="53">
        <f>月集計!H38</f>
        <v>10200</v>
      </c>
      <c r="B3" s="53">
        <f>月集計!I38</f>
        <v>70200</v>
      </c>
      <c r="C3" s="53">
        <f>月集計!J38</f>
        <v>61825</v>
      </c>
      <c r="D3" s="53">
        <f>月集計!K38</f>
        <v>75000</v>
      </c>
      <c r="E3" s="53">
        <f>月集計!L38</f>
        <v>13300</v>
      </c>
      <c r="F3" s="53">
        <f>月集計!M38</f>
        <v>9800</v>
      </c>
      <c r="G3" s="53">
        <f>月集計!N38</f>
        <v>32150</v>
      </c>
      <c r="H3" s="53">
        <f>月集計!O38</f>
        <v>1800</v>
      </c>
      <c r="I3" s="53">
        <f>月集計!P38</f>
        <v>16500</v>
      </c>
      <c r="J3" s="53">
        <f>月集計!Q38</f>
        <v>10000</v>
      </c>
      <c r="K3" s="53">
        <f>月集計!R38</f>
        <v>9200</v>
      </c>
      <c r="L3" s="53">
        <f>月集計!S38</f>
        <v>55000</v>
      </c>
    </row>
  </sheetData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B18" sqref="B18"/>
    </sheetView>
  </sheetViews>
  <sheetFormatPr defaultRowHeight="13.5"/>
  <cols>
    <col min="1" max="1" width="16.25" bestFit="1" customWidth="1"/>
  </cols>
  <sheetData>
    <row r="1" spans="1:1">
      <c r="A1" s="5" t="s">
        <v>2</v>
      </c>
    </row>
    <row r="2" spans="1:1">
      <c r="A2" s="1" t="s">
        <v>8</v>
      </c>
    </row>
    <row r="3" spans="1:1">
      <c r="A3" s="1" t="s">
        <v>9</v>
      </c>
    </row>
    <row r="4" spans="1:1">
      <c r="A4" s="1" t="s">
        <v>61</v>
      </c>
    </row>
    <row r="5" spans="1:1">
      <c r="A5" s="1" t="s">
        <v>40</v>
      </c>
    </row>
    <row r="6" spans="1:1">
      <c r="A6" s="1" t="s">
        <v>68</v>
      </c>
    </row>
    <row r="7" spans="1:1">
      <c r="A7" s="1" t="s">
        <v>41</v>
      </c>
    </row>
    <row r="8" spans="1:1">
      <c r="A8" s="1" t="s">
        <v>10</v>
      </c>
    </row>
    <row r="9" spans="1:1">
      <c r="A9" s="1" t="s">
        <v>11</v>
      </c>
    </row>
    <row r="10" spans="1:1">
      <c r="A10" s="1" t="s">
        <v>12</v>
      </c>
    </row>
    <row r="11" spans="1:1">
      <c r="A11" s="1" t="s">
        <v>13</v>
      </c>
    </row>
    <row r="12" spans="1:1">
      <c r="A12" s="2" t="s">
        <v>14</v>
      </c>
    </row>
    <row r="13" spans="1:1">
      <c r="A13" s="1" t="s">
        <v>6</v>
      </c>
    </row>
    <row r="14" spans="1:1">
      <c r="A14" s="1" t="s">
        <v>62</v>
      </c>
    </row>
    <row r="15" spans="1:1">
      <c r="A15" s="1" t="s">
        <v>63</v>
      </c>
    </row>
    <row r="16" spans="1:1">
      <c r="A16" s="1" t="s">
        <v>7</v>
      </c>
    </row>
    <row r="17" spans="1:1">
      <c r="A17" s="35" t="s">
        <v>71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G25" sqref="G25"/>
    </sheetView>
  </sheetViews>
  <sheetFormatPr defaultRowHeight="13.5"/>
  <cols>
    <col min="2" max="2" width="17.75" bestFit="1" customWidth="1"/>
  </cols>
  <sheetData>
    <row r="1" spans="1:5" ht="18.75">
      <c r="A1" s="75" t="s">
        <v>84</v>
      </c>
    </row>
    <row r="3" spans="1:5" ht="17.25">
      <c r="A3" s="74" t="s">
        <v>81</v>
      </c>
      <c r="B3" s="8"/>
      <c r="C3" s="8"/>
      <c r="E3" s="76" t="s">
        <v>82</v>
      </c>
    </row>
    <row r="4" spans="1:5" ht="17.25">
      <c r="A4" s="6" t="s">
        <v>79</v>
      </c>
      <c r="E4" s="77" t="s">
        <v>85</v>
      </c>
    </row>
    <row r="5" spans="1:5">
      <c r="A5" s="1">
        <v>25</v>
      </c>
      <c r="B5" s="1" t="s">
        <v>30</v>
      </c>
      <c r="C5" s="22">
        <v>31217</v>
      </c>
    </row>
    <row r="6" spans="1:5">
      <c r="A6" s="1">
        <v>25</v>
      </c>
      <c r="B6" s="1" t="s">
        <v>33</v>
      </c>
      <c r="C6" s="22">
        <v>3250</v>
      </c>
    </row>
    <row r="7" spans="1:5">
      <c r="A7" s="1">
        <v>26</v>
      </c>
      <c r="B7" s="1" t="s">
        <v>70</v>
      </c>
      <c r="C7" s="22">
        <v>120000</v>
      </c>
    </row>
    <row r="8" spans="1:5">
      <c r="A8" s="35">
        <v>26</v>
      </c>
      <c r="B8" s="1" t="s">
        <v>31</v>
      </c>
      <c r="C8" s="22">
        <v>50000</v>
      </c>
    </row>
    <row r="9" spans="1:5">
      <c r="A9" s="1">
        <v>1</v>
      </c>
      <c r="B9" s="1" t="s">
        <v>32</v>
      </c>
      <c r="C9" s="22">
        <v>20150</v>
      </c>
    </row>
    <row r="10" spans="1:5">
      <c r="A10" s="1">
        <v>3</v>
      </c>
      <c r="B10" s="1" t="s">
        <v>33</v>
      </c>
      <c r="C10" s="22">
        <v>4100</v>
      </c>
    </row>
    <row r="11" spans="1:5">
      <c r="A11" s="1">
        <v>4</v>
      </c>
      <c r="B11" s="1" t="s">
        <v>34</v>
      </c>
      <c r="C11" s="22">
        <v>1500</v>
      </c>
    </row>
    <row r="12" spans="1:5">
      <c r="A12" s="1">
        <v>5</v>
      </c>
      <c r="B12" s="1" t="s">
        <v>33</v>
      </c>
      <c r="C12" s="22">
        <v>8500</v>
      </c>
    </row>
    <row r="13" spans="1:5">
      <c r="A13" s="1">
        <v>6</v>
      </c>
      <c r="B13" s="1" t="s">
        <v>35</v>
      </c>
      <c r="C13" s="22">
        <v>5000</v>
      </c>
    </row>
    <row r="14" spans="1:5">
      <c r="A14" s="1">
        <v>10</v>
      </c>
      <c r="B14" s="1" t="s">
        <v>33</v>
      </c>
      <c r="C14" s="22">
        <v>1560</v>
      </c>
    </row>
    <row r="15" spans="1:5">
      <c r="A15" s="1">
        <v>11</v>
      </c>
      <c r="B15" s="1" t="s">
        <v>36</v>
      </c>
      <c r="C15" s="22">
        <v>1800</v>
      </c>
    </row>
    <row r="16" spans="1:5">
      <c r="A16" s="1">
        <v>12</v>
      </c>
      <c r="B16" s="1" t="s">
        <v>37</v>
      </c>
      <c r="C16" s="22">
        <v>500</v>
      </c>
    </row>
    <row r="17" spans="1:3">
      <c r="A17" s="1">
        <v>14</v>
      </c>
      <c r="B17" s="1" t="s">
        <v>33</v>
      </c>
      <c r="C17" s="22">
        <v>4915</v>
      </c>
    </row>
    <row r="18" spans="1:3">
      <c r="A18" s="1">
        <v>15</v>
      </c>
      <c r="B18" s="1" t="s">
        <v>38</v>
      </c>
      <c r="C18" s="22">
        <v>5000</v>
      </c>
    </row>
    <row r="19" spans="1:3">
      <c r="A19" s="1">
        <v>18</v>
      </c>
      <c r="B19" s="1" t="s">
        <v>42</v>
      </c>
      <c r="C19" s="22">
        <v>9800</v>
      </c>
    </row>
    <row r="21" spans="1:3">
      <c r="A21" s="6" t="s">
        <v>80</v>
      </c>
    </row>
    <row r="22" spans="1:3">
      <c r="A22" s="1">
        <v>25</v>
      </c>
      <c r="B22" s="1" t="s">
        <v>44</v>
      </c>
      <c r="C22" s="22">
        <v>123456</v>
      </c>
    </row>
    <row r="23" spans="1:3">
      <c r="A23" s="1">
        <v>25</v>
      </c>
      <c r="B23" s="1" t="s">
        <v>56</v>
      </c>
      <c r="C23" s="22">
        <v>403730</v>
      </c>
    </row>
    <row r="24" spans="1:3">
      <c r="A24" s="1">
        <v>25</v>
      </c>
      <c r="B24" s="1" t="s">
        <v>45</v>
      </c>
      <c r="C24" s="22">
        <v>36240</v>
      </c>
    </row>
    <row r="25" spans="1:3">
      <c r="A25" s="1">
        <v>25</v>
      </c>
      <c r="B25" s="1" t="s">
        <v>46</v>
      </c>
      <c r="C25" s="22">
        <v>33960</v>
      </c>
    </row>
    <row r="26" spans="1:3">
      <c r="A26" s="1">
        <v>26</v>
      </c>
      <c r="B26" s="1" t="s">
        <v>47</v>
      </c>
      <c r="C26" s="22">
        <v>120000</v>
      </c>
    </row>
    <row r="27" spans="1:3">
      <c r="A27" s="1">
        <v>25</v>
      </c>
      <c r="B27" s="35" t="s">
        <v>49</v>
      </c>
      <c r="C27" s="22">
        <v>4200</v>
      </c>
    </row>
    <row r="28" spans="1:3">
      <c r="A28" s="1">
        <v>26</v>
      </c>
      <c r="B28" s="1" t="s">
        <v>58</v>
      </c>
      <c r="C28" s="22">
        <v>12000</v>
      </c>
    </row>
    <row r="29" spans="1:3">
      <c r="A29" s="1">
        <v>27</v>
      </c>
      <c r="B29" s="1" t="s">
        <v>48</v>
      </c>
      <c r="C29" s="22">
        <v>75000</v>
      </c>
    </row>
    <row r="30" spans="1:3">
      <c r="A30" s="1">
        <v>8</v>
      </c>
      <c r="B30" s="1" t="s">
        <v>50</v>
      </c>
      <c r="C30" s="22">
        <v>3500</v>
      </c>
    </row>
    <row r="31" spans="1:3">
      <c r="A31" s="1">
        <v>10</v>
      </c>
      <c r="B31" s="1" t="s">
        <v>51</v>
      </c>
      <c r="C31" s="22">
        <v>9800</v>
      </c>
    </row>
    <row r="32" spans="1:3">
      <c r="A32" s="1">
        <v>10</v>
      </c>
      <c r="B32" s="1" t="s">
        <v>52</v>
      </c>
      <c r="C32" s="22">
        <v>10200</v>
      </c>
    </row>
    <row r="33" spans="1:3">
      <c r="A33" s="1">
        <v>15</v>
      </c>
      <c r="B33" s="1" t="s">
        <v>53</v>
      </c>
      <c r="C33" s="22">
        <v>39500</v>
      </c>
    </row>
    <row r="34" spans="1:3">
      <c r="A34" s="1">
        <v>15</v>
      </c>
      <c r="B34" s="1" t="s">
        <v>54</v>
      </c>
      <c r="C34" s="22">
        <v>10000</v>
      </c>
    </row>
    <row r="35" spans="1:3">
      <c r="A35" s="1">
        <v>20</v>
      </c>
      <c r="B35" s="1" t="s">
        <v>55</v>
      </c>
      <c r="C35" s="22">
        <v>14500</v>
      </c>
    </row>
  </sheetData>
  <phoneticPr fontId="3"/>
  <pageMargins left="0.70866141732283472" right="0.70866141732283472" top="0.35433070866141736" bottom="0.35433070866141736" header="0.31496062992125984" footer="0.31496062992125984"/>
  <pageSetup paperSize="1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workbookViewId="0">
      <selection activeCell="V30" sqref="V30"/>
    </sheetView>
  </sheetViews>
  <sheetFormatPr defaultRowHeight="13.5"/>
  <cols>
    <col min="1" max="1" width="3.25" style="8" customWidth="1"/>
    <col min="2" max="2" width="4.125" style="8" customWidth="1"/>
    <col min="3" max="3" width="15.5" style="8" bestFit="1" customWidth="1"/>
    <col min="4" max="4" width="15" style="8" hidden="1" customWidth="1"/>
    <col min="5" max="5" width="7.875" style="8" customWidth="1"/>
    <col min="6" max="6" width="7.875" style="8" bestFit="1" customWidth="1"/>
    <col min="7" max="7" width="7.125" style="8" customWidth="1"/>
    <col min="8" max="8" width="7.125" style="8" bestFit="1" customWidth="1"/>
    <col min="9" max="9" width="6.875" style="8" customWidth="1"/>
    <col min="10" max="10" width="6.875" style="8" bestFit="1" customWidth="1"/>
    <col min="11" max="11" width="6.25" style="8" customWidth="1"/>
    <col min="12" max="12" width="6.875" style="8" bestFit="1" customWidth="1"/>
    <col min="13" max="13" width="5.875" style="8" bestFit="1" customWidth="1"/>
    <col min="14" max="17" width="6.875" style="8" bestFit="1" customWidth="1"/>
    <col min="18" max="18" width="6.875" style="8" customWidth="1"/>
    <col min="19" max="19" width="6.875" style="8" bestFit="1" customWidth="1"/>
    <col min="20" max="20" width="9.25" style="8" bestFit="1" customWidth="1"/>
    <col min="21" max="21" width="9" style="8"/>
    <col min="22" max="22" width="4.125" style="8" customWidth="1"/>
    <col min="23" max="23" width="17.125" style="8" bestFit="1" customWidth="1"/>
    <col min="24" max="259" width="9" style="8"/>
    <col min="260" max="260" width="8.25" style="8" bestFit="1" customWidth="1"/>
    <col min="261" max="261" width="14.75" style="8" customWidth="1"/>
    <col min="262" max="262" width="7.5" style="8" customWidth="1"/>
    <col min="263" max="263" width="6.875" style="8" customWidth="1"/>
    <col min="264" max="265" width="6.25" style="8" customWidth="1"/>
    <col min="266" max="266" width="6.125" style="8" customWidth="1"/>
    <col min="267" max="267" width="5.875" style="8" bestFit="1" customWidth="1"/>
    <col min="268" max="268" width="6.25" style="8" customWidth="1"/>
    <col min="269" max="269" width="6.125" style="8" customWidth="1"/>
    <col min="270" max="270" width="6.25" style="8" customWidth="1"/>
    <col min="271" max="271" width="6.375" style="8" customWidth="1"/>
    <col min="272" max="272" width="6.25" style="8" customWidth="1"/>
    <col min="273" max="273" width="6.5" style="8" customWidth="1"/>
    <col min="274" max="274" width="6.875" style="8" bestFit="1" customWidth="1"/>
    <col min="275" max="275" width="6.25" style="8" bestFit="1" customWidth="1"/>
    <col min="276" max="276" width="8" style="8" customWidth="1"/>
    <col min="277" max="515" width="9" style="8"/>
    <col min="516" max="516" width="8.25" style="8" bestFit="1" customWidth="1"/>
    <col min="517" max="517" width="14.75" style="8" customWidth="1"/>
    <col min="518" max="518" width="7.5" style="8" customWidth="1"/>
    <col min="519" max="519" width="6.875" style="8" customWidth="1"/>
    <col min="520" max="521" width="6.25" style="8" customWidth="1"/>
    <col min="522" max="522" width="6.125" style="8" customWidth="1"/>
    <col min="523" max="523" width="5.875" style="8" bestFit="1" customWidth="1"/>
    <col min="524" max="524" width="6.25" style="8" customWidth="1"/>
    <col min="525" max="525" width="6.125" style="8" customWidth="1"/>
    <col min="526" max="526" width="6.25" style="8" customWidth="1"/>
    <col min="527" max="527" width="6.375" style="8" customWidth="1"/>
    <col min="528" max="528" width="6.25" style="8" customWidth="1"/>
    <col min="529" max="529" width="6.5" style="8" customWidth="1"/>
    <col min="530" max="530" width="6.875" style="8" bestFit="1" customWidth="1"/>
    <col min="531" max="531" width="6.25" style="8" bestFit="1" customWidth="1"/>
    <col min="532" max="532" width="8" style="8" customWidth="1"/>
    <col min="533" max="771" width="9" style="8"/>
    <col min="772" max="772" width="8.25" style="8" bestFit="1" customWidth="1"/>
    <col min="773" max="773" width="14.75" style="8" customWidth="1"/>
    <col min="774" max="774" width="7.5" style="8" customWidth="1"/>
    <col min="775" max="775" width="6.875" style="8" customWidth="1"/>
    <col min="776" max="777" width="6.25" style="8" customWidth="1"/>
    <col min="778" max="778" width="6.125" style="8" customWidth="1"/>
    <col min="779" max="779" width="5.875" style="8" bestFit="1" customWidth="1"/>
    <col min="780" max="780" width="6.25" style="8" customWidth="1"/>
    <col min="781" max="781" width="6.125" style="8" customWidth="1"/>
    <col min="782" max="782" width="6.25" style="8" customWidth="1"/>
    <col min="783" max="783" width="6.375" style="8" customWidth="1"/>
    <col min="784" max="784" width="6.25" style="8" customWidth="1"/>
    <col min="785" max="785" width="6.5" style="8" customWidth="1"/>
    <col min="786" max="786" width="6.875" style="8" bestFit="1" customWidth="1"/>
    <col min="787" max="787" width="6.25" style="8" bestFit="1" customWidth="1"/>
    <col min="788" max="788" width="8" style="8" customWidth="1"/>
    <col min="789" max="1027" width="9" style="8"/>
    <col min="1028" max="1028" width="8.25" style="8" bestFit="1" customWidth="1"/>
    <col min="1029" max="1029" width="14.75" style="8" customWidth="1"/>
    <col min="1030" max="1030" width="7.5" style="8" customWidth="1"/>
    <col min="1031" max="1031" width="6.875" style="8" customWidth="1"/>
    <col min="1032" max="1033" width="6.25" style="8" customWidth="1"/>
    <col min="1034" max="1034" width="6.125" style="8" customWidth="1"/>
    <col min="1035" max="1035" width="5.875" style="8" bestFit="1" customWidth="1"/>
    <col min="1036" max="1036" width="6.25" style="8" customWidth="1"/>
    <col min="1037" max="1037" width="6.125" style="8" customWidth="1"/>
    <col min="1038" max="1038" width="6.25" style="8" customWidth="1"/>
    <col min="1039" max="1039" width="6.375" style="8" customWidth="1"/>
    <col min="1040" max="1040" width="6.25" style="8" customWidth="1"/>
    <col min="1041" max="1041" width="6.5" style="8" customWidth="1"/>
    <col min="1042" max="1042" width="6.875" style="8" bestFit="1" customWidth="1"/>
    <col min="1043" max="1043" width="6.25" style="8" bestFit="1" customWidth="1"/>
    <col min="1044" max="1044" width="8" style="8" customWidth="1"/>
    <col min="1045" max="1283" width="9" style="8"/>
    <col min="1284" max="1284" width="8.25" style="8" bestFit="1" customWidth="1"/>
    <col min="1285" max="1285" width="14.75" style="8" customWidth="1"/>
    <col min="1286" max="1286" width="7.5" style="8" customWidth="1"/>
    <col min="1287" max="1287" width="6.875" style="8" customWidth="1"/>
    <col min="1288" max="1289" width="6.25" style="8" customWidth="1"/>
    <col min="1290" max="1290" width="6.125" style="8" customWidth="1"/>
    <col min="1291" max="1291" width="5.875" style="8" bestFit="1" customWidth="1"/>
    <col min="1292" max="1292" width="6.25" style="8" customWidth="1"/>
    <col min="1293" max="1293" width="6.125" style="8" customWidth="1"/>
    <col min="1294" max="1294" width="6.25" style="8" customWidth="1"/>
    <col min="1295" max="1295" width="6.375" style="8" customWidth="1"/>
    <col min="1296" max="1296" width="6.25" style="8" customWidth="1"/>
    <col min="1297" max="1297" width="6.5" style="8" customWidth="1"/>
    <col min="1298" max="1298" width="6.875" style="8" bestFit="1" customWidth="1"/>
    <col min="1299" max="1299" width="6.25" style="8" bestFit="1" customWidth="1"/>
    <col min="1300" max="1300" width="8" style="8" customWidth="1"/>
    <col min="1301" max="1539" width="9" style="8"/>
    <col min="1540" max="1540" width="8.25" style="8" bestFit="1" customWidth="1"/>
    <col min="1541" max="1541" width="14.75" style="8" customWidth="1"/>
    <col min="1542" max="1542" width="7.5" style="8" customWidth="1"/>
    <col min="1543" max="1543" width="6.875" style="8" customWidth="1"/>
    <col min="1544" max="1545" width="6.25" style="8" customWidth="1"/>
    <col min="1546" max="1546" width="6.125" style="8" customWidth="1"/>
    <col min="1547" max="1547" width="5.875" style="8" bestFit="1" customWidth="1"/>
    <col min="1548" max="1548" width="6.25" style="8" customWidth="1"/>
    <col min="1549" max="1549" width="6.125" style="8" customWidth="1"/>
    <col min="1550" max="1550" width="6.25" style="8" customWidth="1"/>
    <col min="1551" max="1551" width="6.375" style="8" customWidth="1"/>
    <col min="1552" max="1552" width="6.25" style="8" customWidth="1"/>
    <col min="1553" max="1553" width="6.5" style="8" customWidth="1"/>
    <col min="1554" max="1554" width="6.875" style="8" bestFit="1" customWidth="1"/>
    <col min="1555" max="1555" width="6.25" style="8" bestFit="1" customWidth="1"/>
    <col min="1556" max="1556" width="8" style="8" customWidth="1"/>
    <col min="1557" max="1795" width="9" style="8"/>
    <col min="1796" max="1796" width="8.25" style="8" bestFit="1" customWidth="1"/>
    <col min="1797" max="1797" width="14.75" style="8" customWidth="1"/>
    <col min="1798" max="1798" width="7.5" style="8" customWidth="1"/>
    <col min="1799" max="1799" width="6.875" style="8" customWidth="1"/>
    <col min="1800" max="1801" width="6.25" style="8" customWidth="1"/>
    <col min="1802" max="1802" width="6.125" style="8" customWidth="1"/>
    <col min="1803" max="1803" width="5.875" style="8" bestFit="1" customWidth="1"/>
    <col min="1804" max="1804" width="6.25" style="8" customWidth="1"/>
    <col min="1805" max="1805" width="6.125" style="8" customWidth="1"/>
    <col min="1806" max="1806" width="6.25" style="8" customWidth="1"/>
    <col min="1807" max="1807" width="6.375" style="8" customWidth="1"/>
    <col min="1808" max="1808" width="6.25" style="8" customWidth="1"/>
    <col min="1809" max="1809" width="6.5" style="8" customWidth="1"/>
    <col min="1810" max="1810" width="6.875" style="8" bestFit="1" customWidth="1"/>
    <col min="1811" max="1811" width="6.25" style="8" bestFit="1" customWidth="1"/>
    <col min="1812" max="1812" width="8" style="8" customWidth="1"/>
    <col min="1813" max="2051" width="9" style="8"/>
    <col min="2052" max="2052" width="8.25" style="8" bestFit="1" customWidth="1"/>
    <col min="2053" max="2053" width="14.75" style="8" customWidth="1"/>
    <col min="2054" max="2054" width="7.5" style="8" customWidth="1"/>
    <col min="2055" max="2055" width="6.875" style="8" customWidth="1"/>
    <col min="2056" max="2057" width="6.25" style="8" customWidth="1"/>
    <col min="2058" max="2058" width="6.125" style="8" customWidth="1"/>
    <col min="2059" max="2059" width="5.875" style="8" bestFit="1" customWidth="1"/>
    <col min="2060" max="2060" width="6.25" style="8" customWidth="1"/>
    <col min="2061" max="2061" width="6.125" style="8" customWidth="1"/>
    <col min="2062" max="2062" width="6.25" style="8" customWidth="1"/>
    <col min="2063" max="2063" width="6.375" style="8" customWidth="1"/>
    <col min="2064" max="2064" width="6.25" style="8" customWidth="1"/>
    <col min="2065" max="2065" width="6.5" style="8" customWidth="1"/>
    <col min="2066" max="2066" width="6.875" style="8" bestFit="1" customWidth="1"/>
    <col min="2067" max="2067" width="6.25" style="8" bestFit="1" customWidth="1"/>
    <col min="2068" max="2068" width="8" style="8" customWidth="1"/>
    <col min="2069" max="2307" width="9" style="8"/>
    <col min="2308" max="2308" width="8.25" style="8" bestFit="1" customWidth="1"/>
    <col min="2309" max="2309" width="14.75" style="8" customWidth="1"/>
    <col min="2310" max="2310" width="7.5" style="8" customWidth="1"/>
    <col min="2311" max="2311" width="6.875" style="8" customWidth="1"/>
    <col min="2312" max="2313" width="6.25" style="8" customWidth="1"/>
    <col min="2314" max="2314" width="6.125" style="8" customWidth="1"/>
    <col min="2315" max="2315" width="5.875" style="8" bestFit="1" customWidth="1"/>
    <col min="2316" max="2316" width="6.25" style="8" customWidth="1"/>
    <col min="2317" max="2317" width="6.125" style="8" customWidth="1"/>
    <col min="2318" max="2318" width="6.25" style="8" customWidth="1"/>
    <col min="2319" max="2319" width="6.375" style="8" customWidth="1"/>
    <col min="2320" max="2320" width="6.25" style="8" customWidth="1"/>
    <col min="2321" max="2321" width="6.5" style="8" customWidth="1"/>
    <col min="2322" max="2322" width="6.875" style="8" bestFit="1" customWidth="1"/>
    <col min="2323" max="2323" width="6.25" style="8" bestFit="1" customWidth="1"/>
    <col min="2324" max="2324" width="8" style="8" customWidth="1"/>
    <col min="2325" max="2563" width="9" style="8"/>
    <col min="2564" max="2564" width="8.25" style="8" bestFit="1" customWidth="1"/>
    <col min="2565" max="2565" width="14.75" style="8" customWidth="1"/>
    <col min="2566" max="2566" width="7.5" style="8" customWidth="1"/>
    <col min="2567" max="2567" width="6.875" style="8" customWidth="1"/>
    <col min="2568" max="2569" width="6.25" style="8" customWidth="1"/>
    <col min="2570" max="2570" width="6.125" style="8" customWidth="1"/>
    <col min="2571" max="2571" width="5.875" style="8" bestFit="1" customWidth="1"/>
    <col min="2572" max="2572" width="6.25" style="8" customWidth="1"/>
    <col min="2573" max="2573" width="6.125" style="8" customWidth="1"/>
    <col min="2574" max="2574" width="6.25" style="8" customWidth="1"/>
    <col min="2575" max="2575" width="6.375" style="8" customWidth="1"/>
    <col min="2576" max="2576" width="6.25" style="8" customWidth="1"/>
    <col min="2577" max="2577" width="6.5" style="8" customWidth="1"/>
    <col min="2578" max="2578" width="6.875" style="8" bestFit="1" customWidth="1"/>
    <col min="2579" max="2579" width="6.25" style="8" bestFit="1" customWidth="1"/>
    <col min="2580" max="2580" width="8" style="8" customWidth="1"/>
    <col min="2581" max="2819" width="9" style="8"/>
    <col min="2820" max="2820" width="8.25" style="8" bestFit="1" customWidth="1"/>
    <col min="2821" max="2821" width="14.75" style="8" customWidth="1"/>
    <col min="2822" max="2822" width="7.5" style="8" customWidth="1"/>
    <col min="2823" max="2823" width="6.875" style="8" customWidth="1"/>
    <col min="2824" max="2825" width="6.25" style="8" customWidth="1"/>
    <col min="2826" max="2826" width="6.125" style="8" customWidth="1"/>
    <col min="2827" max="2827" width="5.875" style="8" bestFit="1" customWidth="1"/>
    <col min="2828" max="2828" width="6.25" style="8" customWidth="1"/>
    <col min="2829" max="2829" width="6.125" style="8" customWidth="1"/>
    <col min="2830" max="2830" width="6.25" style="8" customWidth="1"/>
    <col min="2831" max="2831" width="6.375" style="8" customWidth="1"/>
    <col min="2832" max="2832" width="6.25" style="8" customWidth="1"/>
    <col min="2833" max="2833" width="6.5" style="8" customWidth="1"/>
    <col min="2834" max="2834" width="6.875" style="8" bestFit="1" customWidth="1"/>
    <col min="2835" max="2835" width="6.25" style="8" bestFit="1" customWidth="1"/>
    <col min="2836" max="2836" width="8" style="8" customWidth="1"/>
    <col min="2837" max="3075" width="9" style="8"/>
    <col min="3076" max="3076" width="8.25" style="8" bestFit="1" customWidth="1"/>
    <col min="3077" max="3077" width="14.75" style="8" customWidth="1"/>
    <col min="3078" max="3078" width="7.5" style="8" customWidth="1"/>
    <col min="3079" max="3079" width="6.875" style="8" customWidth="1"/>
    <col min="3080" max="3081" width="6.25" style="8" customWidth="1"/>
    <col min="3082" max="3082" width="6.125" style="8" customWidth="1"/>
    <col min="3083" max="3083" width="5.875" style="8" bestFit="1" customWidth="1"/>
    <col min="3084" max="3084" width="6.25" style="8" customWidth="1"/>
    <col min="3085" max="3085" width="6.125" style="8" customWidth="1"/>
    <col min="3086" max="3086" width="6.25" style="8" customWidth="1"/>
    <col min="3087" max="3087" width="6.375" style="8" customWidth="1"/>
    <col min="3088" max="3088" width="6.25" style="8" customWidth="1"/>
    <col min="3089" max="3089" width="6.5" style="8" customWidth="1"/>
    <col min="3090" max="3090" width="6.875" style="8" bestFit="1" customWidth="1"/>
    <col min="3091" max="3091" width="6.25" style="8" bestFit="1" customWidth="1"/>
    <col min="3092" max="3092" width="8" style="8" customWidth="1"/>
    <col min="3093" max="3331" width="9" style="8"/>
    <col min="3332" max="3332" width="8.25" style="8" bestFit="1" customWidth="1"/>
    <col min="3333" max="3333" width="14.75" style="8" customWidth="1"/>
    <col min="3334" max="3334" width="7.5" style="8" customWidth="1"/>
    <col min="3335" max="3335" width="6.875" style="8" customWidth="1"/>
    <col min="3336" max="3337" width="6.25" style="8" customWidth="1"/>
    <col min="3338" max="3338" width="6.125" style="8" customWidth="1"/>
    <col min="3339" max="3339" width="5.875" style="8" bestFit="1" customWidth="1"/>
    <col min="3340" max="3340" width="6.25" style="8" customWidth="1"/>
    <col min="3341" max="3341" width="6.125" style="8" customWidth="1"/>
    <col min="3342" max="3342" width="6.25" style="8" customWidth="1"/>
    <col min="3343" max="3343" width="6.375" style="8" customWidth="1"/>
    <col min="3344" max="3344" width="6.25" style="8" customWidth="1"/>
    <col min="3345" max="3345" width="6.5" style="8" customWidth="1"/>
    <col min="3346" max="3346" width="6.875" style="8" bestFit="1" customWidth="1"/>
    <col min="3347" max="3347" width="6.25" style="8" bestFit="1" customWidth="1"/>
    <col min="3348" max="3348" width="8" style="8" customWidth="1"/>
    <col min="3349" max="3587" width="9" style="8"/>
    <col min="3588" max="3588" width="8.25" style="8" bestFit="1" customWidth="1"/>
    <col min="3589" max="3589" width="14.75" style="8" customWidth="1"/>
    <col min="3590" max="3590" width="7.5" style="8" customWidth="1"/>
    <col min="3591" max="3591" width="6.875" style="8" customWidth="1"/>
    <col min="3592" max="3593" width="6.25" style="8" customWidth="1"/>
    <col min="3594" max="3594" width="6.125" style="8" customWidth="1"/>
    <col min="3595" max="3595" width="5.875" style="8" bestFit="1" customWidth="1"/>
    <col min="3596" max="3596" width="6.25" style="8" customWidth="1"/>
    <col min="3597" max="3597" width="6.125" style="8" customWidth="1"/>
    <col min="3598" max="3598" width="6.25" style="8" customWidth="1"/>
    <col min="3599" max="3599" width="6.375" style="8" customWidth="1"/>
    <col min="3600" max="3600" width="6.25" style="8" customWidth="1"/>
    <col min="3601" max="3601" width="6.5" style="8" customWidth="1"/>
    <col min="3602" max="3602" width="6.875" style="8" bestFit="1" customWidth="1"/>
    <col min="3603" max="3603" width="6.25" style="8" bestFit="1" customWidth="1"/>
    <col min="3604" max="3604" width="8" style="8" customWidth="1"/>
    <col min="3605" max="3843" width="9" style="8"/>
    <col min="3844" max="3844" width="8.25" style="8" bestFit="1" customWidth="1"/>
    <col min="3845" max="3845" width="14.75" style="8" customWidth="1"/>
    <col min="3846" max="3846" width="7.5" style="8" customWidth="1"/>
    <col min="3847" max="3847" width="6.875" style="8" customWidth="1"/>
    <col min="3848" max="3849" width="6.25" style="8" customWidth="1"/>
    <col min="3850" max="3850" width="6.125" style="8" customWidth="1"/>
    <col min="3851" max="3851" width="5.875" style="8" bestFit="1" customWidth="1"/>
    <col min="3852" max="3852" width="6.25" style="8" customWidth="1"/>
    <col min="3853" max="3853" width="6.125" style="8" customWidth="1"/>
    <col min="3854" max="3854" width="6.25" style="8" customWidth="1"/>
    <col min="3855" max="3855" width="6.375" style="8" customWidth="1"/>
    <col min="3856" max="3856" width="6.25" style="8" customWidth="1"/>
    <col min="3857" max="3857" width="6.5" style="8" customWidth="1"/>
    <col min="3858" max="3858" width="6.875" style="8" bestFit="1" customWidth="1"/>
    <col min="3859" max="3859" width="6.25" style="8" bestFit="1" customWidth="1"/>
    <col min="3860" max="3860" width="8" style="8" customWidth="1"/>
    <col min="3861" max="4099" width="9" style="8"/>
    <col min="4100" max="4100" width="8.25" style="8" bestFit="1" customWidth="1"/>
    <col min="4101" max="4101" width="14.75" style="8" customWidth="1"/>
    <col min="4102" max="4102" width="7.5" style="8" customWidth="1"/>
    <col min="4103" max="4103" width="6.875" style="8" customWidth="1"/>
    <col min="4104" max="4105" width="6.25" style="8" customWidth="1"/>
    <col min="4106" max="4106" width="6.125" style="8" customWidth="1"/>
    <col min="4107" max="4107" width="5.875" style="8" bestFit="1" customWidth="1"/>
    <col min="4108" max="4108" width="6.25" style="8" customWidth="1"/>
    <col min="4109" max="4109" width="6.125" style="8" customWidth="1"/>
    <col min="4110" max="4110" width="6.25" style="8" customWidth="1"/>
    <col min="4111" max="4111" width="6.375" style="8" customWidth="1"/>
    <col min="4112" max="4112" width="6.25" style="8" customWidth="1"/>
    <col min="4113" max="4113" width="6.5" style="8" customWidth="1"/>
    <col min="4114" max="4114" width="6.875" style="8" bestFit="1" customWidth="1"/>
    <col min="4115" max="4115" width="6.25" style="8" bestFit="1" customWidth="1"/>
    <col min="4116" max="4116" width="8" style="8" customWidth="1"/>
    <col min="4117" max="4355" width="9" style="8"/>
    <col min="4356" max="4356" width="8.25" style="8" bestFit="1" customWidth="1"/>
    <col min="4357" max="4357" width="14.75" style="8" customWidth="1"/>
    <col min="4358" max="4358" width="7.5" style="8" customWidth="1"/>
    <col min="4359" max="4359" width="6.875" style="8" customWidth="1"/>
    <col min="4360" max="4361" width="6.25" style="8" customWidth="1"/>
    <col min="4362" max="4362" width="6.125" style="8" customWidth="1"/>
    <col min="4363" max="4363" width="5.875" style="8" bestFit="1" customWidth="1"/>
    <col min="4364" max="4364" width="6.25" style="8" customWidth="1"/>
    <col min="4365" max="4365" width="6.125" style="8" customWidth="1"/>
    <col min="4366" max="4366" width="6.25" style="8" customWidth="1"/>
    <col min="4367" max="4367" width="6.375" style="8" customWidth="1"/>
    <col min="4368" max="4368" width="6.25" style="8" customWidth="1"/>
    <col min="4369" max="4369" width="6.5" style="8" customWidth="1"/>
    <col min="4370" max="4370" width="6.875" style="8" bestFit="1" customWidth="1"/>
    <col min="4371" max="4371" width="6.25" style="8" bestFit="1" customWidth="1"/>
    <col min="4372" max="4372" width="8" style="8" customWidth="1"/>
    <col min="4373" max="4611" width="9" style="8"/>
    <col min="4612" max="4612" width="8.25" style="8" bestFit="1" customWidth="1"/>
    <col min="4613" max="4613" width="14.75" style="8" customWidth="1"/>
    <col min="4614" max="4614" width="7.5" style="8" customWidth="1"/>
    <col min="4615" max="4615" width="6.875" style="8" customWidth="1"/>
    <col min="4616" max="4617" width="6.25" style="8" customWidth="1"/>
    <col min="4618" max="4618" width="6.125" style="8" customWidth="1"/>
    <col min="4619" max="4619" width="5.875" style="8" bestFit="1" customWidth="1"/>
    <col min="4620" max="4620" width="6.25" style="8" customWidth="1"/>
    <col min="4621" max="4621" width="6.125" style="8" customWidth="1"/>
    <col min="4622" max="4622" width="6.25" style="8" customWidth="1"/>
    <col min="4623" max="4623" width="6.375" style="8" customWidth="1"/>
    <col min="4624" max="4624" width="6.25" style="8" customWidth="1"/>
    <col min="4625" max="4625" width="6.5" style="8" customWidth="1"/>
    <col min="4626" max="4626" width="6.875" style="8" bestFit="1" customWidth="1"/>
    <col min="4627" max="4627" width="6.25" style="8" bestFit="1" customWidth="1"/>
    <col min="4628" max="4628" width="8" style="8" customWidth="1"/>
    <col min="4629" max="4867" width="9" style="8"/>
    <col min="4868" max="4868" width="8.25" style="8" bestFit="1" customWidth="1"/>
    <col min="4869" max="4869" width="14.75" style="8" customWidth="1"/>
    <col min="4870" max="4870" width="7.5" style="8" customWidth="1"/>
    <col min="4871" max="4871" width="6.875" style="8" customWidth="1"/>
    <col min="4872" max="4873" width="6.25" style="8" customWidth="1"/>
    <col min="4874" max="4874" width="6.125" style="8" customWidth="1"/>
    <col min="4875" max="4875" width="5.875" style="8" bestFit="1" customWidth="1"/>
    <col min="4876" max="4876" width="6.25" style="8" customWidth="1"/>
    <col min="4877" max="4877" width="6.125" style="8" customWidth="1"/>
    <col min="4878" max="4878" width="6.25" style="8" customWidth="1"/>
    <col min="4879" max="4879" width="6.375" style="8" customWidth="1"/>
    <col min="4880" max="4880" width="6.25" style="8" customWidth="1"/>
    <col min="4881" max="4881" width="6.5" style="8" customWidth="1"/>
    <col min="4882" max="4882" width="6.875" style="8" bestFit="1" customWidth="1"/>
    <col min="4883" max="4883" width="6.25" style="8" bestFit="1" customWidth="1"/>
    <col min="4884" max="4884" width="8" style="8" customWidth="1"/>
    <col min="4885" max="5123" width="9" style="8"/>
    <col min="5124" max="5124" width="8.25" style="8" bestFit="1" customWidth="1"/>
    <col min="5125" max="5125" width="14.75" style="8" customWidth="1"/>
    <col min="5126" max="5126" width="7.5" style="8" customWidth="1"/>
    <col min="5127" max="5127" width="6.875" style="8" customWidth="1"/>
    <col min="5128" max="5129" width="6.25" style="8" customWidth="1"/>
    <col min="5130" max="5130" width="6.125" style="8" customWidth="1"/>
    <col min="5131" max="5131" width="5.875" style="8" bestFit="1" customWidth="1"/>
    <col min="5132" max="5132" width="6.25" style="8" customWidth="1"/>
    <col min="5133" max="5133" width="6.125" style="8" customWidth="1"/>
    <col min="5134" max="5134" width="6.25" style="8" customWidth="1"/>
    <col min="5135" max="5135" width="6.375" style="8" customWidth="1"/>
    <col min="5136" max="5136" width="6.25" style="8" customWidth="1"/>
    <col min="5137" max="5137" width="6.5" style="8" customWidth="1"/>
    <col min="5138" max="5138" width="6.875" style="8" bestFit="1" customWidth="1"/>
    <col min="5139" max="5139" width="6.25" style="8" bestFit="1" customWidth="1"/>
    <col min="5140" max="5140" width="8" style="8" customWidth="1"/>
    <col min="5141" max="5379" width="9" style="8"/>
    <col min="5380" max="5380" width="8.25" style="8" bestFit="1" customWidth="1"/>
    <col min="5381" max="5381" width="14.75" style="8" customWidth="1"/>
    <col min="5382" max="5382" width="7.5" style="8" customWidth="1"/>
    <col min="5383" max="5383" width="6.875" style="8" customWidth="1"/>
    <col min="5384" max="5385" width="6.25" style="8" customWidth="1"/>
    <col min="5386" max="5386" width="6.125" style="8" customWidth="1"/>
    <col min="5387" max="5387" width="5.875" style="8" bestFit="1" customWidth="1"/>
    <col min="5388" max="5388" width="6.25" style="8" customWidth="1"/>
    <col min="5389" max="5389" width="6.125" style="8" customWidth="1"/>
    <col min="5390" max="5390" width="6.25" style="8" customWidth="1"/>
    <col min="5391" max="5391" width="6.375" style="8" customWidth="1"/>
    <col min="5392" max="5392" width="6.25" style="8" customWidth="1"/>
    <col min="5393" max="5393" width="6.5" style="8" customWidth="1"/>
    <col min="5394" max="5394" width="6.875" style="8" bestFit="1" customWidth="1"/>
    <col min="5395" max="5395" width="6.25" style="8" bestFit="1" customWidth="1"/>
    <col min="5396" max="5396" width="8" style="8" customWidth="1"/>
    <col min="5397" max="5635" width="9" style="8"/>
    <col min="5636" max="5636" width="8.25" style="8" bestFit="1" customWidth="1"/>
    <col min="5637" max="5637" width="14.75" style="8" customWidth="1"/>
    <col min="5638" max="5638" width="7.5" style="8" customWidth="1"/>
    <col min="5639" max="5639" width="6.875" style="8" customWidth="1"/>
    <col min="5640" max="5641" width="6.25" style="8" customWidth="1"/>
    <col min="5642" max="5642" width="6.125" style="8" customWidth="1"/>
    <col min="5643" max="5643" width="5.875" style="8" bestFit="1" customWidth="1"/>
    <col min="5644" max="5644" width="6.25" style="8" customWidth="1"/>
    <col min="5645" max="5645" width="6.125" style="8" customWidth="1"/>
    <col min="5646" max="5646" width="6.25" style="8" customWidth="1"/>
    <col min="5647" max="5647" width="6.375" style="8" customWidth="1"/>
    <col min="5648" max="5648" width="6.25" style="8" customWidth="1"/>
    <col min="5649" max="5649" width="6.5" style="8" customWidth="1"/>
    <col min="5650" max="5650" width="6.875" style="8" bestFit="1" customWidth="1"/>
    <col min="5651" max="5651" width="6.25" style="8" bestFit="1" customWidth="1"/>
    <col min="5652" max="5652" width="8" style="8" customWidth="1"/>
    <col min="5653" max="5891" width="9" style="8"/>
    <col min="5892" max="5892" width="8.25" style="8" bestFit="1" customWidth="1"/>
    <col min="5893" max="5893" width="14.75" style="8" customWidth="1"/>
    <col min="5894" max="5894" width="7.5" style="8" customWidth="1"/>
    <col min="5895" max="5895" width="6.875" style="8" customWidth="1"/>
    <col min="5896" max="5897" width="6.25" style="8" customWidth="1"/>
    <col min="5898" max="5898" width="6.125" style="8" customWidth="1"/>
    <col min="5899" max="5899" width="5.875" style="8" bestFit="1" customWidth="1"/>
    <col min="5900" max="5900" width="6.25" style="8" customWidth="1"/>
    <col min="5901" max="5901" width="6.125" style="8" customWidth="1"/>
    <col min="5902" max="5902" width="6.25" style="8" customWidth="1"/>
    <col min="5903" max="5903" width="6.375" style="8" customWidth="1"/>
    <col min="5904" max="5904" width="6.25" style="8" customWidth="1"/>
    <col min="5905" max="5905" width="6.5" style="8" customWidth="1"/>
    <col min="5906" max="5906" width="6.875" style="8" bestFit="1" customWidth="1"/>
    <col min="5907" max="5907" width="6.25" style="8" bestFit="1" customWidth="1"/>
    <col min="5908" max="5908" width="8" style="8" customWidth="1"/>
    <col min="5909" max="6147" width="9" style="8"/>
    <col min="6148" max="6148" width="8.25" style="8" bestFit="1" customWidth="1"/>
    <col min="6149" max="6149" width="14.75" style="8" customWidth="1"/>
    <col min="6150" max="6150" width="7.5" style="8" customWidth="1"/>
    <col min="6151" max="6151" width="6.875" style="8" customWidth="1"/>
    <col min="6152" max="6153" width="6.25" style="8" customWidth="1"/>
    <col min="6154" max="6154" width="6.125" style="8" customWidth="1"/>
    <col min="6155" max="6155" width="5.875" style="8" bestFit="1" customWidth="1"/>
    <col min="6156" max="6156" width="6.25" style="8" customWidth="1"/>
    <col min="6157" max="6157" width="6.125" style="8" customWidth="1"/>
    <col min="6158" max="6158" width="6.25" style="8" customWidth="1"/>
    <col min="6159" max="6159" width="6.375" style="8" customWidth="1"/>
    <col min="6160" max="6160" width="6.25" style="8" customWidth="1"/>
    <col min="6161" max="6161" width="6.5" style="8" customWidth="1"/>
    <col min="6162" max="6162" width="6.875" style="8" bestFit="1" customWidth="1"/>
    <col min="6163" max="6163" width="6.25" style="8" bestFit="1" customWidth="1"/>
    <col min="6164" max="6164" width="8" style="8" customWidth="1"/>
    <col min="6165" max="6403" width="9" style="8"/>
    <col min="6404" max="6404" width="8.25" style="8" bestFit="1" customWidth="1"/>
    <col min="6405" max="6405" width="14.75" style="8" customWidth="1"/>
    <col min="6406" max="6406" width="7.5" style="8" customWidth="1"/>
    <col min="6407" max="6407" width="6.875" style="8" customWidth="1"/>
    <col min="6408" max="6409" width="6.25" style="8" customWidth="1"/>
    <col min="6410" max="6410" width="6.125" style="8" customWidth="1"/>
    <col min="6411" max="6411" width="5.875" style="8" bestFit="1" customWidth="1"/>
    <col min="6412" max="6412" width="6.25" style="8" customWidth="1"/>
    <col min="6413" max="6413" width="6.125" style="8" customWidth="1"/>
    <col min="6414" max="6414" width="6.25" style="8" customWidth="1"/>
    <col min="6415" max="6415" width="6.375" style="8" customWidth="1"/>
    <col min="6416" max="6416" width="6.25" style="8" customWidth="1"/>
    <col min="6417" max="6417" width="6.5" style="8" customWidth="1"/>
    <col min="6418" max="6418" width="6.875" style="8" bestFit="1" customWidth="1"/>
    <col min="6419" max="6419" width="6.25" style="8" bestFit="1" customWidth="1"/>
    <col min="6420" max="6420" width="8" style="8" customWidth="1"/>
    <col min="6421" max="6659" width="9" style="8"/>
    <col min="6660" max="6660" width="8.25" style="8" bestFit="1" customWidth="1"/>
    <col min="6661" max="6661" width="14.75" style="8" customWidth="1"/>
    <col min="6662" max="6662" width="7.5" style="8" customWidth="1"/>
    <col min="6663" max="6663" width="6.875" style="8" customWidth="1"/>
    <col min="6664" max="6665" width="6.25" style="8" customWidth="1"/>
    <col min="6666" max="6666" width="6.125" style="8" customWidth="1"/>
    <col min="6667" max="6667" width="5.875" style="8" bestFit="1" customWidth="1"/>
    <col min="6668" max="6668" width="6.25" style="8" customWidth="1"/>
    <col min="6669" max="6669" width="6.125" style="8" customWidth="1"/>
    <col min="6670" max="6670" width="6.25" style="8" customWidth="1"/>
    <col min="6671" max="6671" width="6.375" style="8" customWidth="1"/>
    <col min="6672" max="6672" width="6.25" style="8" customWidth="1"/>
    <col min="6673" max="6673" width="6.5" style="8" customWidth="1"/>
    <col min="6674" max="6674" width="6.875" style="8" bestFit="1" customWidth="1"/>
    <col min="6675" max="6675" width="6.25" style="8" bestFit="1" customWidth="1"/>
    <col min="6676" max="6676" width="8" style="8" customWidth="1"/>
    <col min="6677" max="6915" width="9" style="8"/>
    <col min="6916" max="6916" width="8.25" style="8" bestFit="1" customWidth="1"/>
    <col min="6917" max="6917" width="14.75" style="8" customWidth="1"/>
    <col min="6918" max="6918" width="7.5" style="8" customWidth="1"/>
    <col min="6919" max="6919" width="6.875" style="8" customWidth="1"/>
    <col min="6920" max="6921" width="6.25" style="8" customWidth="1"/>
    <col min="6922" max="6922" width="6.125" style="8" customWidth="1"/>
    <col min="6923" max="6923" width="5.875" style="8" bestFit="1" customWidth="1"/>
    <col min="6924" max="6924" width="6.25" style="8" customWidth="1"/>
    <col min="6925" max="6925" width="6.125" style="8" customWidth="1"/>
    <col min="6926" max="6926" width="6.25" style="8" customWidth="1"/>
    <col min="6927" max="6927" width="6.375" style="8" customWidth="1"/>
    <col min="6928" max="6928" width="6.25" style="8" customWidth="1"/>
    <col min="6929" max="6929" width="6.5" style="8" customWidth="1"/>
    <col min="6930" max="6930" width="6.875" style="8" bestFit="1" customWidth="1"/>
    <col min="6931" max="6931" width="6.25" style="8" bestFit="1" customWidth="1"/>
    <col min="6932" max="6932" width="8" style="8" customWidth="1"/>
    <col min="6933" max="7171" width="9" style="8"/>
    <col min="7172" max="7172" width="8.25" style="8" bestFit="1" customWidth="1"/>
    <col min="7173" max="7173" width="14.75" style="8" customWidth="1"/>
    <col min="7174" max="7174" width="7.5" style="8" customWidth="1"/>
    <col min="7175" max="7175" width="6.875" style="8" customWidth="1"/>
    <col min="7176" max="7177" width="6.25" style="8" customWidth="1"/>
    <col min="7178" max="7178" width="6.125" style="8" customWidth="1"/>
    <col min="7179" max="7179" width="5.875" style="8" bestFit="1" customWidth="1"/>
    <col min="7180" max="7180" width="6.25" style="8" customWidth="1"/>
    <col min="7181" max="7181" width="6.125" style="8" customWidth="1"/>
    <col min="7182" max="7182" width="6.25" style="8" customWidth="1"/>
    <col min="7183" max="7183" width="6.375" style="8" customWidth="1"/>
    <col min="7184" max="7184" width="6.25" style="8" customWidth="1"/>
    <col min="7185" max="7185" width="6.5" style="8" customWidth="1"/>
    <col min="7186" max="7186" width="6.875" style="8" bestFit="1" customWidth="1"/>
    <col min="7187" max="7187" width="6.25" style="8" bestFit="1" customWidth="1"/>
    <col min="7188" max="7188" width="8" style="8" customWidth="1"/>
    <col min="7189" max="7427" width="9" style="8"/>
    <col min="7428" max="7428" width="8.25" style="8" bestFit="1" customWidth="1"/>
    <col min="7429" max="7429" width="14.75" style="8" customWidth="1"/>
    <col min="7430" max="7430" width="7.5" style="8" customWidth="1"/>
    <col min="7431" max="7431" width="6.875" style="8" customWidth="1"/>
    <col min="7432" max="7433" width="6.25" style="8" customWidth="1"/>
    <col min="7434" max="7434" width="6.125" style="8" customWidth="1"/>
    <col min="7435" max="7435" width="5.875" style="8" bestFit="1" customWidth="1"/>
    <col min="7436" max="7436" width="6.25" style="8" customWidth="1"/>
    <col min="7437" max="7437" width="6.125" style="8" customWidth="1"/>
    <col min="7438" max="7438" width="6.25" style="8" customWidth="1"/>
    <col min="7439" max="7439" width="6.375" style="8" customWidth="1"/>
    <col min="7440" max="7440" width="6.25" style="8" customWidth="1"/>
    <col min="7441" max="7441" width="6.5" style="8" customWidth="1"/>
    <col min="7442" max="7442" width="6.875" style="8" bestFit="1" customWidth="1"/>
    <col min="7443" max="7443" width="6.25" style="8" bestFit="1" customWidth="1"/>
    <col min="7444" max="7444" width="8" style="8" customWidth="1"/>
    <col min="7445" max="7683" width="9" style="8"/>
    <col min="7684" max="7684" width="8.25" style="8" bestFit="1" customWidth="1"/>
    <col min="7685" max="7685" width="14.75" style="8" customWidth="1"/>
    <col min="7686" max="7686" width="7.5" style="8" customWidth="1"/>
    <col min="7687" max="7687" width="6.875" style="8" customWidth="1"/>
    <col min="7688" max="7689" width="6.25" style="8" customWidth="1"/>
    <col min="7690" max="7690" width="6.125" style="8" customWidth="1"/>
    <col min="7691" max="7691" width="5.875" style="8" bestFit="1" customWidth="1"/>
    <col min="7692" max="7692" width="6.25" style="8" customWidth="1"/>
    <col min="7693" max="7693" width="6.125" style="8" customWidth="1"/>
    <col min="7694" max="7694" width="6.25" style="8" customWidth="1"/>
    <col min="7695" max="7695" width="6.375" style="8" customWidth="1"/>
    <col min="7696" max="7696" width="6.25" style="8" customWidth="1"/>
    <col min="7697" max="7697" width="6.5" style="8" customWidth="1"/>
    <col min="7698" max="7698" width="6.875" style="8" bestFit="1" customWidth="1"/>
    <col min="7699" max="7699" width="6.25" style="8" bestFit="1" customWidth="1"/>
    <col min="7700" max="7700" width="8" style="8" customWidth="1"/>
    <col min="7701" max="7939" width="9" style="8"/>
    <col min="7940" max="7940" width="8.25" style="8" bestFit="1" customWidth="1"/>
    <col min="7941" max="7941" width="14.75" style="8" customWidth="1"/>
    <col min="7942" max="7942" width="7.5" style="8" customWidth="1"/>
    <col min="7943" max="7943" width="6.875" style="8" customWidth="1"/>
    <col min="7944" max="7945" width="6.25" style="8" customWidth="1"/>
    <col min="7946" max="7946" width="6.125" style="8" customWidth="1"/>
    <col min="7947" max="7947" width="5.875" style="8" bestFit="1" customWidth="1"/>
    <col min="7948" max="7948" width="6.25" style="8" customWidth="1"/>
    <col min="7949" max="7949" width="6.125" style="8" customWidth="1"/>
    <col min="7950" max="7950" width="6.25" style="8" customWidth="1"/>
    <col min="7951" max="7951" width="6.375" style="8" customWidth="1"/>
    <col min="7952" max="7952" width="6.25" style="8" customWidth="1"/>
    <col min="7953" max="7953" width="6.5" style="8" customWidth="1"/>
    <col min="7954" max="7954" width="6.875" style="8" bestFit="1" customWidth="1"/>
    <col min="7955" max="7955" width="6.25" style="8" bestFit="1" customWidth="1"/>
    <col min="7956" max="7956" width="8" style="8" customWidth="1"/>
    <col min="7957" max="8195" width="9" style="8"/>
    <col min="8196" max="8196" width="8.25" style="8" bestFit="1" customWidth="1"/>
    <col min="8197" max="8197" width="14.75" style="8" customWidth="1"/>
    <col min="8198" max="8198" width="7.5" style="8" customWidth="1"/>
    <col min="8199" max="8199" width="6.875" style="8" customWidth="1"/>
    <col min="8200" max="8201" width="6.25" style="8" customWidth="1"/>
    <col min="8202" max="8202" width="6.125" style="8" customWidth="1"/>
    <col min="8203" max="8203" width="5.875" style="8" bestFit="1" customWidth="1"/>
    <col min="8204" max="8204" width="6.25" style="8" customWidth="1"/>
    <col min="8205" max="8205" width="6.125" style="8" customWidth="1"/>
    <col min="8206" max="8206" width="6.25" style="8" customWidth="1"/>
    <col min="8207" max="8207" width="6.375" style="8" customWidth="1"/>
    <col min="8208" max="8208" width="6.25" style="8" customWidth="1"/>
    <col min="8209" max="8209" width="6.5" style="8" customWidth="1"/>
    <col min="8210" max="8210" width="6.875" style="8" bestFit="1" customWidth="1"/>
    <col min="8211" max="8211" width="6.25" style="8" bestFit="1" customWidth="1"/>
    <col min="8212" max="8212" width="8" style="8" customWidth="1"/>
    <col min="8213" max="8451" width="9" style="8"/>
    <col min="8452" max="8452" width="8.25" style="8" bestFit="1" customWidth="1"/>
    <col min="8453" max="8453" width="14.75" style="8" customWidth="1"/>
    <col min="8454" max="8454" width="7.5" style="8" customWidth="1"/>
    <col min="8455" max="8455" width="6.875" style="8" customWidth="1"/>
    <col min="8456" max="8457" width="6.25" style="8" customWidth="1"/>
    <col min="8458" max="8458" width="6.125" style="8" customWidth="1"/>
    <col min="8459" max="8459" width="5.875" style="8" bestFit="1" customWidth="1"/>
    <col min="8460" max="8460" width="6.25" style="8" customWidth="1"/>
    <col min="8461" max="8461" width="6.125" style="8" customWidth="1"/>
    <col min="8462" max="8462" width="6.25" style="8" customWidth="1"/>
    <col min="8463" max="8463" width="6.375" style="8" customWidth="1"/>
    <col min="8464" max="8464" width="6.25" style="8" customWidth="1"/>
    <col min="8465" max="8465" width="6.5" style="8" customWidth="1"/>
    <col min="8466" max="8466" width="6.875" style="8" bestFit="1" customWidth="1"/>
    <col min="8467" max="8467" width="6.25" style="8" bestFit="1" customWidth="1"/>
    <col min="8468" max="8468" width="8" style="8" customWidth="1"/>
    <col min="8469" max="8707" width="9" style="8"/>
    <col min="8708" max="8708" width="8.25" style="8" bestFit="1" customWidth="1"/>
    <col min="8709" max="8709" width="14.75" style="8" customWidth="1"/>
    <col min="8710" max="8710" width="7.5" style="8" customWidth="1"/>
    <col min="8711" max="8711" width="6.875" style="8" customWidth="1"/>
    <col min="8712" max="8713" width="6.25" style="8" customWidth="1"/>
    <col min="8714" max="8714" width="6.125" style="8" customWidth="1"/>
    <col min="8715" max="8715" width="5.875" style="8" bestFit="1" customWidth="1"/>
    <col min="8716" max="8716" width="6.25" style="8" customWidth="1"/>
    <col min="8717" max="8717" width="6.125" style="8" customWidth="1"/>
    <col min="8718" max="8718" width="6.25" style="8" customWidth="1"/>
    <col min="8719" max="8719" width="6.375" style="8" customWidth="1"/>
    <col min="8720" max="8720" width="6.25" style="8" customWidth="1"/>
    <col min="8721" max="8721" width="6.5" style="8" customWidth="1"/>
    <col min="8722" max="8722" width="6.875" style="8" bestFit="1" customWidth="1"/>
    <col min="8723" max="8723" width="6.25" style="8" bestFit="1" customWidth="1"/>
    <col min="8724" max="8724" width="8" style="8" customWidth="1"/>
    <col min="8725" max="8963" width="9" style="8"/>
    <col min="8964" max="8964" width="8.25" style="8" bestFit="1" customWidth="1"/>
    <col min="8965" max="8965" width="14.75" style="8" customWidth="1"/>
    <col min="8966" max="8966" width="7.5" style="8" customWidth="1"/>
    <col min="8967" max="8967" width="6.875" style="8" customWidth="1"/>
    <col min="8968" max="8969" width="6.25" style="8" customWidth="1"/>
    <col min="8970" max="8970" width="6.125" style="8" customWidth="1"/>
    <col min="8971" max="8971" width="5.875" style="8" bestFit="1" customWidth="1"/>
    <col min="8972" max="8972" width="6.25" style="8" customWidth="1"/>
    <col min="8973" max="8973" width="6.125" style="8" customWidth="1"/>
    <col min="8974" max="8974" width="6.25" style="8" customWidth="1"/>
    <col min="8975" max="8975" width="6.375" style="8" customWidth="1"/>
    <col min="8976" max="8976" width="6.25" style="8" customWidth="1"/>
    <col min="8977" max="8977" width="6.5" style="8" customWidth="1"/>
    <col min="8978" max="8978" width="6.875" style="8" bestFit="1" customWidth="1"/>
    <col min="8979" max="8979" width="6.25" style="8" bestFit="1" customWidth="1"/>
    <col min="8980" max="8980" width="8" style="8" customWidth="1"/>
    <col min="8981" max="9219" width="9" style="8"/>
    <col min="9220" max="9220" width="8.25" style="8" bestFit="1" customWidth="1"/>
    <col min="9221" max="9221" width="14.75" style="8" customWidth="1"/>
    <col min="9222" max="9222" width="7.5" style="8" customWidth="1"/>
    <col min="9223" max="9223" width="6.875" style="8" customWidth="1"/>
    <col min="9224" max="9225" width="6.25" style="8" customWidth="1"/>
    <col min="9226" max="9226" width="6.125" style="8" customWidth="1"/>
    <col min="9227" max="9227" width="5.875" style="8" bestFit="1" customWidth="1"/>
    <col min="9228" max="9228" width="6.25" style="8" customWidth="1"/>
    <col min="9229" max="9229" width="6.125" style="8" customWidth="1"/>
    <col min="9230" max="9230" width="6.25" style="8" customWidth="1"/>
    <col min="9231" max="9231" width="6.375" style="8" customWidth="1"/>
    <col min="9232" max="9232" width="6.25" style="8" customWidth="1"/>
    <col min="9233" max="9233" width="6.5" style="8" customWidth="1"/>
    <col min="9234" max="9234" width="6.875" style="8" bestFit="1" customWidth="1"/>
    <col min="9235" max="9235" width="6.25" style="8" bestFit="1" customWidth="1"/>
    <col min="9236" max="9236" width="8" style="8" customWidth="1"/>
    <col min="9237" max="9475" width="9" style="8"/>
    <col min="9476" max="9476" width="8.25" style="8" bestFit="1" customWidth="1"/>
    <col min="9477" max="9477" width="14.75" style="8" customWidth="1"/>
    <col min="9478" max="9478" width="7.5" style="8" customWidth="1"/>
    <col min="9479" max="9479" width="6.875" style="8" customWidth="1"/>
    <col min="9480" max="9481" width="6.25" style="8" customWidth="1"/>
    <col min="9482" max="9482" width="6.125" style="8" customWidth="1"/>
    <col min="9483" max="9483" width="5.875" style="8" bestFit="1" customWidth="1"/>
    <col min="9484" max="9484" width="6.25" style="8" customWidth="1"/>
    <col min="9485" max="9485" width="6.125" style="8" customWidth="1"/>
    <col min="9486" max="9486" width="6.25" style="8" customWidth="1"/>
    <col min="9487" max="9487" width="6.375" style="8" customWidth="1"/>
    <col min="9488" max="9488" width="6.25" style="8" customWidth="1"/>
    <col min="9489" max="9489" width="6.5" style="8" customWidth="1"/>
    <col min="9490" max="9490" width="6.875" style="8" bestFit="1" customWidth="1"/>
    <col min="9491" max="9491" width="6.25" style="8" bestFit="1" customWidth="1"/>
    <col min="9492" max="9492" width="8" style="8" customWidth="1"/>
    <col min="9493" max="9731" width="9" style="8"/>
    <col min="9732" max="9732" width="8.25" style="8" bestFit="1" customWidth="1"/>
    <col min="9733" max="9733" width="14.75" style="8" customWidth="1"/>
    <col min="9734" max="9734" width="7.5" style="8" customWidth="1"/>
    <col min="9735" max="9735" width="6.875" style="8" customWidth="1"/>
    <col min="9736" max="9737" width="6.25" style="8" customWidth="1"/>
    <col min="9738" max="9738" width="6.125" style="8" customWidth="1"/>
    <col min="9739" max="9739" width="5.875" style="8" bestFit="1" customWidth="1"/>
    <col min="9740" max="9740" width="6.25" style="8" customWidth="1"/>
    <col min="9741" max="9741" width="6.125" style="8" customWidth="1"/>
    <col min="9742" max="9742" width="6.25" style="8" customWidth="1"/>
    <col min="9743" max="9743" width="6.375" style="8" customWidth="1"/>
    <col min="9744" max="9744" width="6.25" style="8" customWidth="1"/>
    <col min="9745" max="9745" width="6.5" style="8" customWidth="1"/>
    <col min="9746" max="9746" width="6.875" style="8" bestFit="1" customWidth="1"/>
    <col min="9747" max="9747" width="6.25" style="8" bestFit="1" customWidth="1"/>
    <col min="9748" max="9748" width="8" style="8" customWidth="1"/>
    <col min="9749" max="9987" width="9" style="8"/>
    <col min="9988" max="9988" width="8.25" style="8" bestFit="1" customWidth="1"/>
    <col min="9989" max="9989" width="14.75" style="8" customWidth="1"/>
    <col min="9990" max="9990" width="7.5" style="8" customWidth="1"/>
    <col min="9991" max="9991" width="6.875" style="8" customWidth="1"/>
    <col min="9992" max="9993" width="6.25" style="8" customWidth="1"/>
    <col min="9994" max="9994" width="6.125" style="8" customWidth="1"/>
    <col min="9995" max="9995" width="5.875" style="8" bestFit="1" customWidth="1"/>
    <col min="9996" max="9996" width="6.25" style="8" customWidth="1"/>
    <col min="9997" max="9997" width="6.125" style="8" customWidth="1"/>
    <col min="9998" max="9998" width="6.25" style="8" customWidth="1"/>
    <col min="9999" max="9999" width="6.375" style="8" customWidth="1"/>
    <col min="10000" max="10000" width="6.25" style="8" customWidth="1"/>
    <col min="10001" max="10001" width="6.5" style="8" customWidth="1"/>
    <col min="10002" max="10002" width="6.875" style="8" bestFit="1" customWidth="1"/>
    <col min="10003" max="10003" width="6.25" style="8" bestFit="1" customWidth="1"/>
    <col min="10004" max="10004" width="8" style="8" customWidth="1"/>
    <col min="10005" max="10243" width="9" style="8"/>
    <col min="10244" max="10244" width="8.25" style="8" bestFit="1" customWidth="1"/>
    <col min="10245" max="10245" width="14.75" style="8" customWidth="1"/>
    <col min="10246" max="10246" width="7.5" style="8" customWidth="1"/>
    <col min="10247" max="10247" width="6.875" style="8" customWidth="1"/>
    <col min="10248" max="10249" width="6.25" style="8" customWidth="1"/>
    <col min="10250" max="10250" width="6.125" style="8" customWidth="1"/>
    <col min="10251" max="10251" width="5.875" style="8" bestFit="1" customWidth="1"/>
    <col min="10252" max="10252" width="6.25" style="8" customWidth="1"/>
    <col min="10253" max="10253" width="6.125" style="8" customWidth="1"/>
    <col min="10254" max="10254" width="6.25" style="8" customWidth="1"/>
    <col min="10255" max="10255" width="6.375" style="8" customWidth="1"/>
    <col min="10256" max="10256" width="6.25" style="8" customWidth="1"/>
    <col min="10257" max="10257" width="6.5" style="8" customWidth="1"/>
    <col min="10258" max="10258" width="6.875" style="8" bestFit="1" customWidth="1"/>
    <col min="10259" max="10259" width="6.25" style="8" bestFit="1" customWidth="1"/>
    <col min="10260" max="10260" width="8" style="8" customWidth="1"/>
    <col min="10261" max="10499" width="9" style="8"/>
    <col min="10500" max="10500" width="8.25" style="8" bestFit="1" customWidth="1"/>
    <col min="10501" max="10501" width="14.75" style="8" customWidth="1"/>
    <col min="10502" max="10502" width="7.5" style="8" customWidth="1"/>
    <col min="10503" max="10503" width="6.875" style="8" customWidth="1"/>
    <col min="10504" max="10505" width="6.25" style="8" customWidth="1"/>
    <col min="10506" max="10506" width="6.125" style="8" customWidth="1"/>
    <col min="10507" max="10507" width="5.875" style="8" bestFit="1" customWidth="1"/>
    <col min="10508" max="10508" width="6.25" style="8" customWidth="1"/>
    <col min="10509" max="10509" width="6.125" style="8" customWidth="1"/>
    <col min="10510" max="10510" width="6.25" style="8" customWidth="1"/>
    <col min="10511" max="10511" width="6.375" style="8" customWidth="1"/>
    <col min="10512" max="10512" width="6.25" style="8" customWidth="1"/>
    <col min="10513" max="10513" width="6.5" style="8" customWidth="1"/>
    <col min="10514" max="10514" width="6.875" style="8" bestFit="1" customWidth="1"/>
    <col min="10515" max="10515" width="6.25" style="8" bestFit="1" customWidth="1"/>
    <col min="10516" max="10516" width="8" style="8" customWidth="1"/>
    <col min="10517" max="10755" width="9" style="8"/>
    <col min="10756" max="10756" width="8.25" style="8" bestFit="1" customWidth="1"/>
    <col min="10757" max="10757" width="14.75" style="8" customWidth="1"/>
    <col min="10758" max="10758" width="7.5" style="8" customWidth="1"/>
    <col min="10759" max="10759" width="6.875" style="8" customWidth="1"/>
    <col min="10760" max="10761" width="6.25" style="8" customWidth="1"/>
    <col min="10762" max="10762" width="6.125" style="8" customWidth="1"/>
    <col min="10763" max="10763" width="5.875" style="8" bestFit="1" customWidth="1"/>
    <col min="10764" max="10764" width="6.25" style="8" customWidth="1"/>
    <col min="10765" max="10765" width="6.125" style="8" customWidth="1"/>
    <col min="10766" max="10766" width="6.25" style="8" customWidth="1"/>
    <col min="10767" max="10767" width="6.375" style="8" customWidth="1"/>
    <col min="10768" max="10768" width="6.25" style="8" customWidth="1"/>
    <col min="10769" max="10769" width="6.5" style="8" customWidth="1"/>
    <col min="10770" max="10770" width="6.875" style="8" bestFit="1" customWidth="1"/>
    <col min="10771" max="10771" width="6.25" style="8" bestFit="1" customWidth="1"/>
    <col min="10772" max="10772" width="8" style="8" customWidth="1"/>
    <col min="10773" max="11011" width="9" style="8"/>
    <col min="11012" max="11012" width="8.25" style="8" bestFit="1" customWidth="1"/>
    <col min="11013" max="11013" width="14.75" style="8" customWidth="1"/>
    <col min="11014" max="11014" width="7.5" style="8" customWidth="1"/>
    <col min="11015" max="11015" width="6.875" style="8" customWidth="1"/>
    <col min="11016" max="11017" width="6.25" style="8" customWidth="1"/>
    <col min="11018" max="11018" width="6.125" style="8" customWidth="1"/>
    <col min="11019" max="11019" width="5.875" style="8" bestFit="1" customWidth="1"/>
    <col min="11020" max="11020" width="6.25" style="8" customWidth="1"/>
    <col min="11021" max="11021" width="6.125" style="8" customWidth="1"/>
    <col min="11022" max="11022" width="6.25" style="8" customWidth="1"/>
    <col min="11023" max="11023" width="6.375" style="8" customWidth="1"/>
    <col min="11024" max="11024" width="6.25" style="8" customWidth="1"/>
    <col min="11025" max="11025" width="6.5" style="8" customWidth="1"/>
    <col min="11026" max="11026" width="6.875" style="8" bestFit="1" customWidth="1"/>
    <col min="11027" max="11027" width="6.25" style="8" bestFit="1" customWidth="1"/>
    <col min="11028" max="11028" width="8" style="8" customWidth="1"/>
    <col min="11029" max="11267" width="9" style="8"/>
    <col min="11268" max="11268" width="8.25" style="8" bestFit="1" customWidth="1"/>
    <col min="11269" max="11269" width="14.75" style="8" customWidth="1"/>
    <col min="11270" max="11270" width="7.5" style="8" customWidth="1"/>
    <col min="11271" max="11271" width="6.875" style="8" customWidth="1"/>
    <col min="11272" max="11273" width="6.25" style="8" customWidth="1"/>
    <col min="11274" max="11274" width="6.125" style="8" customWidth="1"/>
    <col min="11275" max="11275" width="5.875" style="8" bestFit="1" customWidth="1"/>
    <col min="11276" max="11276" width="6.25" style="8" customWidth="1"/>
    <col min="11277" max="11277" width="6.125" style="8" customWidth="1"/>
    <col min="11278" max="11278" width="6.25" style="8" customWidth="1"/>
    <col min="11279" max="11279" width="6.375" style="8" customWidth="1"/>
    <col min="11280" max="11280" width="6.25" style="8" customWidth="1"/>
    <col min="11281" max="11281" width="6.5" style="8" customWidth="1"/>
    <col min="11282" max="11282" width="6.875" style="8" bestFit="1" customWidth="1"/>
    <col min="11283" max="11283" width="6.25" style="8" bestFit="1" customWidth="1"/>
    <col min="11284" max="11284" width="8" style="8" customWidth="1"/>
    <col min="11285" max="11523" width="9" style="8"/>
    <col min="11524" max="11524" width="8.25" style="8" bestFit="1" customWidth="1"/>
    <col min="11525" max="11525" width="14.75" style="8" customWidth="1"/>
    <col min="11526" max="11526" width="7.5" style="8" customWidth="1"/>
    <col min="11527" max="11527" width="6.875" style="8" customWidth="1"/>
    <col min="11528" max="11529" width="6.25" style="8" customWidth="1"/>
    <col min="11530" max="11530" width="6.125" style="8" customWidth="1"/>
    <col min="11531" max="11531" width="5.875" style="8" bestFit="1" customWidth="1"/>
    <col min="11532" max="11532" width="6.25" style="8" customWidth="1"/>
    <col min="11533" max="11533" width="6.125" style="8" customWidth="1"/>
    <col min="11534" max="11534" width="6.25" style="8" customWidth="1"/>
    <col min="11535" max="11535" width="6.375" style="8" customWidth="1"/>
    <col min="11536" max="11536" width="6.25" style="8" customWidth="1"/>
    <col min="11537" max="11537" width="6.5" style="8" customWidth="1"/>
    <col min="11538" max="11538" width="6.875" style="8" bestFit="1" customWidth="1"/>
    <col min="11539" max="11539" width="6.25" style="8" bestFit="1" customWidth="1"/>
    <col min="11540" max="11540" width="8" style="8" customWidth="1"/>
    <col min="11541" max="11779" width="9" style="8"/>
    <col min="11780" max="11780" width="8.25" style="8" bestFit="1" customWidth="1"/>
    <col min="11781" max="11781" width="14.75" style="8" customWidth="1"/>
    <col min="11782" max="11782" width="7.5" style="8" customWidth="1"/>
    <col min="11783" max="11783" width="6.875" style="8" customWidth="1"/>
    <col min="11784" max="11785" width="6.25" style="8" customWidth="1"/>
    <col min="11786" max="11786" width="6.125" style="8" customWidth="1"/>
    <col min="11787" max="11787" width="5.875" style="8" bestFit="1" customWidth="1"/>
    <col min="11788" max="11788" width="6.25" style="8" customWidth="1"/>
    <col min="11789" max="11789" width="6.125" style="8" customWidth="1"/>
    <col min="11790" max="11790" width="6.25" style="8" customWidth="1"/>
    <col min="11791" max="11791" width="6.375" style="8" customWidth="1"/>
    <col min="11792" max="11792" width="6.25" style="8" customWidth="1"/>
    <col min="11793" max="11793" width="6.5" style="8" customWidth="1"/>
    <col min="11794" max="11794" width="6.875" style="8" bestFit="1" customWidth="1"/>
    <col min="11795" max="11795" width="6.25" style="8" bestFit="1" customWidth="1"/>
    <col min="11796" max="11796" width="8" style="8" customWidth="1"/>
    <col min="11797" max="12035" width="9" style="8"/>
    <col min="12036" max="12036" width="8.25" style="8" bestFit="1" customWidth="1"/>
    <col min="12037" max="12037" width="14.75" style="8" customWidth="1"/>
    <col min="12038" max="12038" width="7.5" style="8" customWidth="1"/>
    <col min="12039" max="12039" width="6.875" style="8" customWidth="1"/>
    <col min="12040" max="12041" width="6.25" style="8" customWidth="1"/>
    <col min="12042" max="12042" width="6.125" style="8" customWidth="1"/>
    <col min="12043" max="12043" width="5.875" style="8" bestFit="1" customWidth="1"/>
    <col min="12044" max="12044" width="6.25" style="8" customWidth="1"/>
    <col min="12045" max="12045" width="6.125" style="8" customWidth="1"/>
    <col min="12046" max="12046" width="6.25" style="8" customWidth="1"/>
    <col min="12047" max="12047" width="6.375" style="8" customWidth="1"/>
    <col min="12048" max="12048" width="6.25" style="8" customWidth="1"/>
    <col min="12049" max="12049" width="6.5" style="8" customWidth="1"/>
    <col min="12050" max="12050" width="6.875" style="8" bestFit="1" customWidth="1"/>
    <col min="12051" max="12051" width="6.25" style="8" bestFit="1" customWidth="1"/>
    <col min="12052" max="12052" width="8" style="8" customWidth="1"/>
    <col min="12053" max="12291" width="9" style="8"/>
    <col min="12292" max="12292" width="8.25" style="8" bestFit="1" customWidth="1"/>
    <col min="12293" max="12293" width="14.75" style="8" customWidth="1"/>
    <col min="12294" max="12294" width="7.5" style="8" customWidth="1"/>
    <col min="12295" max="12295" width="6.875" style="8" customWidth="1"/>
    <col min="12296" max="12297" width="6.25" style="8" customWidth="1"/>
    <col min="12298" max="12298" width="6.125" style="8" customWidth="1"/>
    <col min="12299" max="12299" width="5.875" style="8" bestFit="1" customWidth="1"/>
    <col min="12300" max="12300" width="6.25" style="8" customWidth="1"/>
    <col min="12301" max="12301" width="6.125" style="8" customWidth="1"/>
    <col min="12302" max="12302" width="6.25" style="8" customWidth="1"/>
    <col min="12303" max="12303" width="6.375" style="8" customWidth="1"/>
    <col min="12304" max="12304" width="6.25" style="8" customWidth="1"/>
    <col min="12305" max="12305" width="6.5" style="8" customWidth="1"/>
    <col min="12306" max="12306" width="6.875" style="8" bestFit="1" customWidth="1"/>
    <col min="12307" max="12307" width="6.25" style="8" bestFit="1" customWidth="1"/>
    <col min="12308" max="12308" width="8" style="8" customWidth="1"/>
    <col min="12309" max="12547" width="9" style="8"/>
    <col min="12548" max="12548" width="8.25" style="8" bestFit="1" customWidth="1"/>
    <col min="12549" max="12549" width="14.75" style="8" customWidth="1"/>
    <col min="12550" max="12550" width="7.5" style="8" customWidth="1"/>
    <col min="12551" max="12551" width="6.875" style="8" customWidth="1"/>
    <col min="12552" max="12553" width="6.25" style="8" customWidth="1"/>
    <col min="12554" max="12554" width="6.125" style="8" customWidth="1"/>
    <col min="12555" max="12555" width="5.875" style="8" bestFit="1" customWidth="1"/>
    <col min="12556" max="12556" width="6.25" style="8" customWidth="1"/>
    <col min="12557" max="12557" width="6.125" style="8" customWidth="1"/>
    <col min="12558" max="12558" width="6.25" style="8" customWidth="1"/>
    <col min="12559" max="12559" width="6.375" style="8" customWidth="1"/>
    <col min="12560" max="12560" width="6.25" style="8" customWidth="1"/>
    <col min="12561" max="12561" width="6.5" style="8" customWidth="1"/>
    <col min="12562" max="12562" width="6.875" style="8" bestFit="1" customWidth="1"/>
    <col min="12563" max="12563" width="6.25" style="8" bestFit="1" customWidth="1"/>
    <col min="12564" max="12564" width="8" style="8" customWidth="1"/>
    <col min="12565" max="12803" width="9" style="8"/>
    <col min="12804" max="12804" width="8.25" style="8" bestFit="1" customWidth="1"/>
    <col min="12805" max="12805" width="14.75" style="8" customWidth="1"/>
    <col min="12806" max="12806" width="7.5" style="8" customWidth="1"/>
    <col min="12807" max="12807" width="6.875" style="8" customWidth="1"/>
    <col min="12808" max="12809" width="6.25" style="8" customWidth="1"/>
    <col min="12810" max="12810" width="6.125" style="8" customWidth="1"/>
    <col min="12811" max="12811" width="5.875" style="8" bestFit="1" customWidth="1"/>
    <col min="12812" max="12812" width="6.25" style="8" customWidth="1"/>
    <col min="12813" max="12813" width="6.125" style="8" customWidth="1"/>
    <col min="12814" max="12814" width="6.25" style="8" customWidth="1"/>
    <col min="12815" max="12815" width="6.375" style="8" customWidth="1"/>
    <col min="12816" max="12816" width="6.25" style="8" customWidth="1"/>
    <col min="12817" max="12817" width="6.5" style="8" customWidth="1"/>
    <col min="12818" max="12818" width="6.875" style="8" bestFit="1" customWidth="1"/>
    <col min="12819" max="12819" width="6.25" style="8" bestFit="1" customWidth="1"/>
    <col min="12820" max="12820" width="8" style="8" customWidth="1"/>
    <col min="12821" max="13059" width="9" style="8"/>
    <col min="13060" max="13060" width="8.25" style="8" bestFit="1" customWidth="1"/>
    <col min="13061" max="13061" width="14.75" style="8" customWidth="1"/>
    <col min="13062" max="13062" width="7.5" style="8" customWidth="1"/>
    <col min="13063" max="13063" width="6.875" style="8" customWidth="1"/>
    <col min="13064" max="13065" width="6.25" style="8" customWidth="1"/>
    <col min="13066" max="13066" width="6.125" style="8" customWidth="1"/>
    <col min="13067" max="13067" width="5.875" style="8" bestFit="1" customWidth="1"/>
    <col min="13068" max="13068" width="6.25" style="8" customWidth="1"/>
    <col min="13069" max="13069" width="6.125" style="8" customWidth="1"/>
    <col min="13070" max="13070" width="6.25" style="8" customWidth="1"/>
    <col min="13071" max="13071" width="6.375" style="8" customWidth="1"/>
    <col min="13072" max="13072" width="6.25" style="8" customWidth="1"/>
    <col min="13073" max="13073" width="6.5" style="8" customWidth="1"/>
    <col min="13074" max="13074" width="6.875" style="8" bestFit="1" customWidth="1"/>
    <col min="13075" max="13075" width="6.25" style="8" bestFit="1" customWidth="1"/>
    <col min="13076" max="13076" width="8" style="8" customWidth="1"/>
    <col min="13077" max="13315" width="9" style="8"/>
    <col min="13316" max="13316" width="8.25" style="8" bestFit="1" customWidth="1"/>
    <col min="13317" max="13317" width="14.75" style="8" customWidth="1"/>
    <col min="13318" max="13318" width="7.5" style="8" customWidth="1"/>
    <col min="13319" max="13319" width="6.875" style="8" customWidth="1"/>
    <col min="13320" max="13321" width="6.25" style="8" customWidth="1"/>
    <col min="13322" max="13322" width="6.125" style="8" customWidth="1"/>
    <col min="13323" max="13323" width="5.875" style="8" bestFit="1" customWidth="1"/>
    <col min="13324" max="13324" width="6.25" style="8" customWidth="1"/>
    <col min="13325" max="13325" width="6.125" style="8" customWidth="1"/>
    <col min="13326" max="13326" width="6.25" style="8" customWidth="1"/>
    <col min="13327" max="13327" width="6.375" style="8" customWidth="1"/>
    <col min="13328" max="13328" width="6.25" style="8" customWidth="1"/>
    <col min="13329" max="13329" width="6.5" style="8" customWidth="1"/>
    <col min="13330" max="13330" width="6.875" style="8" bestFit="1" customWidth="1"/>
    <col min="13331" max="13331" width="6.25" style="8" bestFit="1" customWidth="1"/>
    <col min="13332" max="13332" width="8" style="8" customWidth="1"/>
    <col min="13333" max="13571" width="9" style="8"/>
    <col min="13572" max="13572" width="8.25" style="8" bestFit="1" customWidth="1"/>
    <col min="13573" max="13573" width="14.75" style="8" customWidth="1"/>
    <col min="13574" max="13574" width="7.5" style="8" customWidth="1"/>
    <col min="13575" max="13575" width="6.875" style="8" customWidth="1"/>
    <col min="13576" max="13577" width="6.25" style="8" customWidth="1"/>
    <col min="13578" max="13578" width="6.125" style="8" customWidth="1"/>
    <col min="13579" max="13579" width="5.875" style="8" bestFit="1" customWidth="1"/>
    <col min="13580" max="13580" width="6.25" style="8" customWidth="1"/>
    <col min="13581" max="13581" width="6.125" style="8" customWidth="1"/>
    <col min="13582" max="13582" width="6.25" style="8" customWidth="1"/>
    <col min="13583" max="13583" width="6.375" style="8" customWidth="1"/>
    <col min="13584" max="13584" width="6.25" style="8" customWidth="1"/>
    <col min="13585" max="13585" width="6.5" style="8" customWidth="1"/>
    <col min="13586" max="13586" width="6.875" style="8" bestFit="1" customWidth="1"/>
    <col min="13587" max="13587" width="6.25" style="8" bestFit="1" customWidth="1"/>
    <col min="13588" max="13588" width="8" style="8" customWidth="1"/>
    <col min="13589" max="13827" width="9" style="8"/>
    <col min="13828" max="13828" width="8.25" style="8" bestFit="1" customWidth="1"/>
    <col min="13829" max="13829" width="14.75" style="8" customWidth="1"/>
    <col min="13830" max="13830" width="7.5" style="8" customWidth="1"/>
    <col min="13831" max="13831" width="6.875" style="8" customWidth="1"/>
    <col min="13832" max="13833" width="6.25" style="8" customWidth="1"/>
    <col min="13834" max="13834" width="6.125" style="8" customWidth="1"/>
    <col min="13835" max="13835" width="5.875" style="8" bestFit="1" customWidth="1"/>
    <col min="13836" max="13836" width="6.25" style="8" customWidth="1"/>
    <col min="13837" max="13837" width="6.125" style="8" customWidth="1"/>
    <col min="13838" max="13838" width="6.25" style="8" customWidth="1"/>
    <col min="13839" max="13839" width="6.375" style="8" customWidth="1"/>
    <col min="13840" max="13840" width="6.25" style="8" customWidth="1"/>
    <col min="13841" max="13841" width="6.5" style="8" customWidth="1"/>
    <col min="13842" max="13842" width="6.875" style="8" bestFit="1" customWidth="1"/>
    <col min="13843" max="13843" width="6.25" style="8" bestFit="1" customWidth="1"/>
    <col min="13844" max="13844" width="8" style="8" customWidth="1"/>
    <col min="13845" max="14083" width="9" style="8"/>
    <col min="14084" max="14084" width="8.25" style="8" bestFit="1" customWidth="1"/>
    <col min="14085" max="14085" width="14.75" style="8" customWidth="1"/>
    <col min="14086" max="14086" width="7.5" style="8" customWidth="1"/>
    <col min="14087" max="14087" width="6.875" style="8" customWidth="1"/>
    <col min="14088" max="14089" width="6.25" style="8" customWidth="1"/>
    <col min="14090" max="14090" width="6.125" style="8" customWidth="1"/>
    <col min="14091" max="14091" width="5.875" style="8" bestFit="1" customWidth="1"/>
    <col min="14092" max="14092" width="6.25" style="8" customWidth="1"/>
    <col min="14093" max="14093" width="6.125" style="8" customWidth="1"/>
    <col min="14094" max="14094" width="6.25" style="8" customWidth="1"/>
    <col min="14095" max="14095" width="6.375" style="8" customWidth="1"/>
    <col min="14096" max="14096" width="6.25" style="8" customWidth="1"/>
    <col min="14097" max="14097" width="6.5" style="8" customWidth="1"/>
    <col min="14098" max="14098" width="6.875" style="8" bestFit="1" customWidth="1"/>
    <col min="14099" max="14099" width="6.25" style="8" bestFit="1" customWidth="1"/>
    <col min="14100" max="14100" width="8" style="8" customWidth="1"/>
    <col min="14101" max="14339" width="9" style="8"/>
    <col min="14340" max="14340" width="8.25" style="8" bestFit="1" customWidth="1"/>
    <col min="14341" max="14341" width="14.75" style="8" customWidth="1"/>
    <col min="14342" max="14342" width="7.5" style="8" customWidth="1"/>
    <col min="14343" max="14343" width="6.875" style="8" customWidth="1"/>
    <col min="14344" max="14345" width="6.25" style="8" customWidth="1"/>
    <col min="14346" max="14346" width="6.125" style="8" customWidth="1"/>
    <col min="14347" max="14347" width="5.875" style="8" bestFit="1" customWidth="1"/>
    <col min="14348" max="14348" width="6.25" style="8" customWidth="1"/>
    <col min="14349" max="14349" width="6.125" style="8" customWidth="1"/>
    <col min="14350" max="14350" width="6.25" style="8" customWidth="1"/>
    <col min="14351" max="14351" width="6.375" style="8" customWidth="1"/>
    <col min="14352" max="14352" width="6.25" style="8" customWidth="1"/>
    <col min="14353" max="14353" width="6.5" style="8" customWidth="1"/>
    <col min="14354" max="14354" width="6.875" style="8" bestFit="1" customWidth="1"/>
    <col min="14355" max="14355" width="6.25" style="8" bestFit="1" customWidth="1"/>
    <col min="14356" max="14356" width="8" style="8" customWidth="1"/>
    <col min="14357" max="14595" width="9" style="8"/>
    <col min="14596" max="14596" width="8.25" style="8" bestFit="1" customWidth="1"/>
    <col min="14597" max="14597" width="14.75" style="8" customWidth="1"/>
    <col min="14598" max="14598" width="7.5" style="8" customWidth="1"/>
    <col min="14599" max="14599" width="6.875" style="8" customWidth="1"/>
    <col min="14600" max="14601" width="6.25" style="8" customWidth="1"/>
    <col min="14602" max="14602" width="6.125" style="8" customWidth="1"/>
    <col min="14603" max="14603" width="5.875" style="8" bestFit="1" customWidth="1"/>
    <col min="14604" max="14604" width="6.25" style="8" customWidth="1"/>
    <col min="14605" max="14605" width="6.125" style="8" customWidth="1"/>
    <col min="14606" max="14606" width="6.25" style="8" customWidth="1"/>
    <col min="14607" max="14607" width="6.375" style="8" customWidth="1"/>
    <col min="14608" max="14608" width="6.25" style="8" customWidth="1"/>
    <col min="14609" max="14609" width="6.5" style="8" customWidth="1"/>
    <col min="14610" max="14610" width="6.875" style="8" bestFit="1" customWidth="1"/>
    <col min="14611" max="14611" width="6.25" style="8" bestFit="1" customWidth="1"/>
    <col min="14612" max="14612" width="8" style="8" customWidth="1"/>
    <col min="14613" max="14851" width="9" style="8"/>
    <col min="14852" max="14852" width="8.25" style="8" bestFit="1" customWidth="1"/>
    <col min="14853" max="14853" width="14.75" style="8" customWidth="1"/>
    <col min="14854" max="14854" width="7.5" style="8" customWidth="1"/>
    <col min="14855" max="14855" width="6.875" style="8" customWidth="1"/>
    <col min="14856" max="14857" width="6.25" style="8" customWidth="1"/>
    <col min="14858" max="14858" width="6.125" style="8" customWidth="1"/>
    <col min="14859" max="14859" width="5.875" style="8" bestFit="1" customWidth="1"/>
    <col min="14860" max="14860" width="6.25" style="8" customWidth="1"/>
    <col min="14861" max="14861" width="6.125" style="8" customWidth="1"/>
    <col min="14862" max="14862" width="6.25" style="8" customWidth="1"/>
    <col min="14863" max="14863" width="6.375" style="8" customWidth="1"/>
    <col min="14864" max="14864" width="6.25" style="8" customWidth="1"/>
    <col min="14865" max="14865" width="6.5" style="8" customWidth="1"/>
    <col min="14866" max="14866" width="6.875" style="8" bestFit="1" customWidth="1"/>
    <col min="14867" max="14867" width="6.25" style="8" bestFit="1" customWidth="1"/>
    <col min="14868" max="14868" width="8" style="8" customWidth="1"/>
    <col min="14869" max="15107" width="9" style="8"/>
    <col min="15108" max="15108" width="8.25" style="8" bestFit="1" customWidth="1"/>
    <col min="15109" max="15109" width="14.75" style="8" customWidth="1"/>
    <col min="15110" max="15110" width="7.5" style="8" customWidth="1"/>
    <col min="15111" max="15111" width="6.875" style="8" customWidth="1"/>
    <col min="15112" max="15113" width="6.25" style="8" customWidth="1"/>
    <col min="15114" max="15114" width="6.125" style="8" customWidth="1"/>
    <col min="15115" max="15115" width="5.875" style="8" bestFit="1" customWidth="1"/>
    <col min="15116" max="15116" width="6.25" style="8" customWidth="1"/>
    <col min="15117" max="15117" width="6.125" style="8" customWidth="1"/>
    <col min="15118" max="15118" width="6.25" style="8" customWidth="1"/>
    <col min="15119" max="15119" width="6.375" style="8" customWidth="1"/>
    <col min="15120" max="15120" width="6.25" style="8" customWidth="1"/>
    <col min="15121" max="15121" width="6.5" style="8" customWidth="1"/>
    <col min="15122" max="15122" width="6.875" style="8" bestFit="1" customWidth="1"/>
    <col min="15123" max="15123" width="6.25" style="8" bestFit="1" customWidth="1"/>
    <col min="15124" max="15124" width="8" style="8" customWidth="1"/>
    <col min="15125" max="15363" width="9" style="8"/>
    <col min="15364" max="15364" width="8.25" style="8" bestFit="1" customWidth="1"/>
    <col min="15365" max="15365" width="14.75" style="8" customWidth="1"/>
    <col min="15366" max="15366" width="7.5" style="8" customWidth="1"/>
    <col min="15367" max="15367" width="6.875" style="8" customWidth="1"/>
    <col min="15368" max="15369" width="6.25" style="8" customWidth="1"/>
    <col min="15370" max="15370" width="6.125" style="8" customWidth="1"/>
    <col min="15371" max="15371" width="5.875" style="8" bestFit="1" customWidth="1"/>
    <col min="15372" max="15372" width="6.25" style="8" customWidth="1"/>
    <col min="15373" max="15373" width="6.125" style="8" customWidth="1"/>
    <col min="15374" max="15374" width="6.25" style="8" customWidth="1"/>
    <col min="15375" max="15375" width="6.375" style="8" customWidth="1"/>
    <col min="15376" max="15376" width="6.25" style="8" customWidth="1"/>
    <col min="15377" max="15377" width="6.5" style="8" customWidth="1"/>
    <col min="15378" max="15378" width="6.875" style="8" bestFit="1" customWidth="1"/>
    <col min="15379" max="15379" width="6.25" style="8" bestFit="1" customWidth="1"/>
    <col min="15380" max="15380" width="8" style="8" customWidth="1"/>
    <col min="15381" max="15619" width="9" style="8"/>
    <col min="15620" max="15620" width="8.25" style="8" bestFit="1" customWidth="1"/>
    <col min="15621" max="15621" width="14.75" style="8" customWidth="1"/>
    <col min="15622" max="15622" width="7.5" style="8" customWidth="1"/>
    <col min="15623" max="15623" width="6.875" style="8" customWidth="1"/>
    <col min="15624" max="15625" width="6.25" style="8" customWidth="1"/>
    <col min="15626" max="15626" width="6.125" style="8" customWidth="1"/>
    <col min="15627" max="15627" width="5.875" style="8" bestFit="1" customWidth="1"/>
    <col min="15628" max="15628" width="6.25" style="8" customWidth="1"/>
    <col min="15629" max="15629" width="6.125" style="8" customWidth="1"/>
    <col min="15630" max="15630" width="6.25" style="8" customWidth="1"/>
    <col min="15631" max="15631" width="6.375" style="8" customWidth="1"/>
    <col min="15632" max="15632" width="6.25" style="8" customWidth="1"/>
    <col min="15633" max="15633" width="6.5" style="8" customWidth="1"/>
    <col min="15634" max="15634" width="6.875" style="8" bestFit="1" customWidth="1"/>
    <col min="15635" max="15635" width="6.25" style="8" bestFit="1" customWidth="1"/>
    <col min="15636" max="15636" width="8" style="8" customWidth="1"/>
    <col min="15637" max="15875" width="9" style="8"/>
    <col min="15876" max="15876" width="8.25" style="8" bestFit="1" customWidth="1"/>
    <col min="15877" max="15877" width="14.75" style="8" customWidth="1"/>
    <col min="15878" max="15878" width="7.5" style="8" customWidth="1"/>
    <col min="15879" max="15879" width="6.875" style="8" customWidth="1"/>
    <col min="15880" max="15881" width="6.25" style="8" customWidth="1"/>
    <col min="15882" max="15882" width="6.125" style="8" customWidth="1"/>
    <col min="15883" max="15883" width="5.875" style="8" bestFit="1" customWidth="1"/>
    <col min="15884" max="15884" width="6.25" style="8" customWidth="1"/>
    <col min="15885" max="15885" width="6.125" style="8" customWidth="1"/>
    <col min="15886" max="15886" width="6.25" style="8" customWidth="1"/>
    <col min="15887" max="15887" width="6.375" style="8" customWidth="1"/>
    <col min="15888" max="15888" width="6.25" style="8" customWidth="1"/>
    <col min="15889" max="15889" width="6.5" style="8" customWidth="1"/>
    <col min="15890" max="15890" width="6.875" style="8" bestFit="1" customWidth="1"/>
    <col min="15891" max="15891" width="6.25" style="8" bestFit="1" customWidth="1"/>
    <col min="15892" max="15892" width="8" style="8" customWidth="1"/>
    <col min="15893" max="16131" width="9" style="8"/>
    <col min="16132" max="16132" width="8.25" style="8" bestFit="1" customWidth="1"/>
    <col min="16133" max="16133" width="14.75" style="8" customWidth="1"/>
    <col min="16134" max="16134" width="7.5" style="8" customWidth="1"/>
    <col min="16135" max="16135" width="6.875" style="8" customWidth="1"/>
    <col min="16136" max="16137" width="6.25" style="8" customWidth="1"/>
    <col min="16138" max="16138" width="6.125" style="8" customWidth="1"/>
    <col min="16139" max="16139" width="5.875" style="8" bestFit="1" customWidth="1"/>
    <col min="16140" max="16140" width="6.25" style="8" customWidth="1"/>
    <col min="16141" max="16141" width="6.125" style="8" customWidth="1"/>
    <col min="16142" max="16142" width="6.25" style="8" customWidth="1"/>
    <col min="16143" max="16143" width="6.375" style="8" customWidth="1"/>
    <col min="16144" max="16144" width="6.25" style="8" customWidth="1"/>
    <col min="16145" max="16145" width="6.5" style="8" customWidth="1"/>
    <col min="16146" max="16146" width="6.875" style="8" bestFit="1" customWidth="1"/>
    <col min="16147" max="16147" width="6.25" style="8" bestFit="1" customWidth="1"/>
    <col min="16148" max="16148" width="8" style="8" customWidth="1"/>
    <col min="16149" max="16384" width="9" style="8"/>
  </cols>
  <sheetData>
    <row r="1" spans="1:25" ht="14.25" thickBot="1">
      <c r="B1" s="7" t="s">
        <v>43</v>
      </c>
      <c r="V1" s="73"/>
    </row>
    <row r="2" spans="1:25">
      <c r="A2" s="90"/>
      <c r="B2" s="93" t="s">
        <v>39</v>
      </c>
      <c r="C2" s="96" t="s">
        <v>15</v>
      </c>
      <c r="D2" s="96" t="s">
        <v>60</v>
      </c>
      <c r="E2" s="100" t="s">
        <v>16</v>
      </c>
      <c r="F2" s="100"/>
      <c r="G2" s="87" t="s">
        <v>17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81" t="s">
        <v>18</v>
      </c>
      <c r="U2" s="8" t="s">
        <v>84</v>
      </c>
    </row>
    <row r="3" spans="1:25" ht="114.75" thickBot="1">
      <c r="A3" s="91"/>
      <c r="B3" s="94"/>
      <c r="C3" s="99"/>
      <c r="D3" s="97"/>
      <c r="E3" s="52" t="s">
        <v>19</v>
      </c>
      <c r="F3" s="51" t="s">
        <v>66</v>
      </c>
      <c r="G3" s="56" t="s">
        <v>74</v>
      </c>
      <c r="H3" s="51" t="s">
        <v>67</v>
      </c>
      <c r="I3" s="51" t="s">
        <v>7</v>
      </c>
      <c r="J3" s="52" t="s">
        <v>20</v>
      </c>
      <c r="K3" s="52" t="s">
        <v>21</v>
      </c>
      <c r="L3" s="51" t="s">
        <v>22</v>
      </c>
      <c r="M3" s="51" t="s">
        <v>23</v>
      </c>
      <c r="N3" s="51" t="s">
        <v>24</v>
      </c>
      <c r="O3" s="52" t="s">
        <v>25</v>
      </c>
      <c r="P3" s="52" t="s">
        <v>26</v>
      </c>
      <c r="Q3" s="52" t="s">
        <v>27</v>
      </c>
      <c r="R3" s="52" t="s">
        <v>28</v>
      </c>
      <c r="S3" s="52" t="s">
        <v>29</v>
      </c>
      <c r="T3" s="82"/>
      <c r="V3" s="74" t="s">
        <v>81</v>
      </c>
    </row>
    <row r="4" spans="1:25" ht="14.25" thickBot="1">
      <c r="A4" s="92"/>
      <c r="B4" s="95"/>
      <c r="C4" s="55" t="s">
        <v>77</v>
      </c>
      <c r="D4" s="54"/>
      <c r="E4" s="57">
        <v>400000</v>
      </c>
      <c r="F4" s="58"/>
      <c r="G4" s="59"/>
      <c r="H4" s="58">
        <v>10000</v>
      </c>
      <c r="I4" s="58">
        <v>70000</v>
      </c>
      <c r="J4" s="57">
        <v>70000</v>
      </c>
      <c r="K4" s="57">
        <v>75000</v>
      </c>
      <c r="L4" s="58">
        <v>13000</v>
      </c>
      <c r="M4" s="58">
        <v>7000</v>
      </c>
      <c r="N4" s="58">
        <v>25000</v>
      </c>
      <c r="O4" s="57">
        <v>5000</v>
      </c>
      <c r="P4" s="57">
        <v>12000</v>
      </c>
      <c r="Q4" s="57">
        <v>15000</v>
      </c>
      <c r="R4" s="57">
        <v>13000</v>
      </c>
      <c r="S4" s="57">
        <v>55000</v>
      </c>
      <c r="T4" s="83"/>
      <c r="U4" s="60"/>
      <c r="V4" s="6" t="s">
        <v>79</v>
      </c>
      <c r="W4"/>
      <c r="X4"/>
    </row>
    <row r="5" spans="1:25">
      <c r="A5" s="98" t="s">
        <v>69</v>
      </c>
      <c r="B5" s="32"/>
      <c r="C5" s="32"/>
      <c r="D5" s="32"/>
      <c r="E5" s="33"/>
      <c r="F5" s="33"/>
      <c r="G5" s="3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 t="str">
        <f>IF(C5="","",SUM(E5:F5)-SUM(J5:S5))</f>
        <v/>
      </c>
      <c r="U5" s="9"/>
      <c r="V5" s="4" t="s">
        <v>0</v>
      </c>
      <c r="W5" s="4" t="s">
        <v>1</v>
      </c>
      <c r="X5" s="4" t="s">
        <v>3</v>
      </c>
      <c r="Y5" s="4" t="s">
        <v>87</v>
      </c>
    </row>
    <row r="6" spans="1:25">
      <c r="A6" s="85"/>
      <c r="B6" s="21"/>
      <c r="C6" s="21"/>
      <c r="D6" s="21"/>
      <c r="E6" s="20"/>
      <c r="F6" s="20"/>
      <c r="G6" s="37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9" t="str">
        <f t="shared" ref="T6:T20" si="0">IF(C6="","",T5+SUM(E6:F6)-SUM(H6:S6))</f>
        <v/>
      </c>
      <c r="V6" s="1">
        <v>25</v>
      </c>
      <c r="W6" s="1" t="s">
        <v>30</v>
      </c>
      <c r="X6" s="22">
        <v>31217</v>
      </c>
      <c r="Y6" s="22"/>
    </row>
    <row r="7" spans="1:25">
      <c r="A7" s="85"/>
      <c r="B7" s="21"/>
      <c r="C7" s="21"/>
      <c r="D7" s="21"/>
      <c r="E7" s="20"/>
      <c r="F7" s="20"/>
      <c r="G7" s="37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9" t="str">
        <f t="shared" si="0"/>
        <v/>
      </c>
      <c r="V7" s="1">
        <v>25</v>
      </c>
      <c r="W7" s="1" t="s">
        <v>33</v>
      </c>
      <c r="X7" s="79"/>
      <c r="Y7" s="22">
        <v>3250</v>
      </c>
    </row>
    <row r="8" spans="1:25">
      <c r="A8" s="85"/>
      <c r="B8" s="21"/>
      <c r="C8" s="21"/>
      <c r="D8" s="21"/>
      <c r="E8" s="20"/>
      <c r="F8" s="20"/>
      <c r="G8" s="37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9" t="str">
        <f t="shared" si="0"/>
        <v/>
      </c>
      <c r="U8" s="9"/>
      <c r="V8" s="1">
        <v>26</v>
      </c>
      <c r="W8" s="1" t="s">
        <v>70</v>
      </c>
      <c r="X8" s="22">
        <v>120000</v>
      </c>
      <c r="Y8" s="22"/>
    </row>
    <row r="9" spans="1:25">
      <c r="A9" s="85"/>
      <c r="B9" s="21"/>
      <c r="C9" s="21"/>
      <c r="D9" s="21"/>
      <c r="E9" s="20"/>
      <c r="F9" s="20"/>
      <c r="G9" s="37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9" t="str">
        <f t="shared" si="0"/>
        <v/>
      </c>
      <c r="V9" s="35">
        <v>26</v>
      </c>
      <c r="W9" s="1" t="s">
        <v>31</v>
      </c>
      <c r="X9" s="79"/>
      <c r="Y9" s="22">
        <v>50000</v>
      </c>
    </row>
    <row r="10" spans="1:25">
      <c r="A10" s="85"/>
      <c r="B10" s="21"/>
      <c r="C10" s="21"/>
      <c r="D10" s="21"/>
      <c r="E10" s="20"/>
      <c r="F10" s="20"/>
      <c r="G10" s="37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9" t="str">
        <f t="shared" si="0"/>
        <v/>
      </c>
      <c r="V10" s="1">
        <v>1</v>
      </c>
      <c r="W10" s="1" t="s">
        <v>32</v>
      </c>
      <c r="X10" s="79"/>
      <c r="Y10" s="22">
        <v>20150</v>
      </c>
    </row>
    <row r="11" spans="1:25">
      <c r="A11" s="85"/>
      <c r="B11" s="21"/>
      <c r="C11" s="21"/>
      <c r="D11" s="21"/>
      <c r="E11" s="20"/>
      <c r="F11" s="20"/>
      <c r="G11" s="37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9" t="str">
        <f t="shared" si="0"/>
        <v/>
      </c>
      <c r="V11" s="1">
        <v>3</v>
      </c>
      <c r="W11" s="1" t="s">
        <v>33</v>
      </c>
      <c r="X11" s="79"/>
      <c r="Y11" s="22">
        <v>4100</v>
      </c>
    </row>
    <row r="12" spans="1:25">
      <c r="A12" s="85"/>
      <c r="B12" s="21"/>
      <c r="C12" s="21"/>
      <c r="D12" s="21"/>
      <c r="E12" s="20"/>
      <c r="F12" s="20"/>
      <c r="G12" s="37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19" t="str">
        <f t="shared" si="0"/>
        <v/>
      </c>
      <c r="V12" s="1">
        <v>4</v>
      </c>
      <c r="W12" s="1" t="s">
        <v>34</v>
      </c>
      <c r="X12" s="79"/>
      <c r="Y12" s="22">
        <v>1500</v>
      </c>
    </row>
    <row r="13" spans="1:25">
      <c r="A13" s="85"/>
      <c r="B13" s="21"/>
      <c r="C13" s="21"/>
      <c r="D13" s="21"/>
      <c r="E13" s="20"/>
      <c r="F13" s="20"/>
      <c r="G13" s="37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9" t="str">
        <f t="shared" si="0"/>
        <v/>
      </c>
      <c r="V13" s="1">
        <v>5</v>
      </c>
      <c r="W13" s="1" t="s">
        <v>33</v>
      </c>
      <c r="X13" s="79"/>
      <c r="Y13" s="22">
        <v>8500</v>
      </c>
    </row>
    <row r="14" spans="1:25">
      <c r="A14" s="85"/>
      <c r="B14" s="21"/>
      <c r="C14" s="21"/>
      <c r="D14" s="21"/>
      <c r="E14" s="20"/>
      <c r="F14" s="20"/>
      <c r="G14" s="37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9" t="str">
        <f t="shared" si="0"/>
        <v/>
      </c>
      <c r="V14" s="1">
        <v>6</v>
      </c>
      <c r="W14" s="1" t="s">
        <v>35</v>
      </c>
      <c r="X14" s="79"/>
      <c r="Y14" s="22">
        <v>5000</v>
      </c>
    </row>
    <row r="15" spans="1:25">
      <c r="A15" s="85"/>
      <c r="B15" s="21"/>
      <c r="C15" s="21"/>
      <c r="D15" s="21"/>
      <c r="E15" s="20"/>
      <c r="F15" s="20"/>
      <c r="G15" s="37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9" t="str">
        <f t="shared" si="0"/>
        <v/>
      </c>
      <c r="V15" s="1">
        <v>10</v>
      </c>
      <c r="W15" s="1" t="s">
        <v>33</v>
      </c>
      <c r="X15" s="79"/>
      <c r="Y15" s="22">
        <v>1560</v>
      </c>
    </row>
    <row r="16" spans="1:25">
      <c r="A16" s="85"/>
      <c r="B16" s="21"/>
      <c r="C16" s="21"/>
      <c r="D16" s="21"/>
      <c r="E16" s="20"/>
      <c r="F16" s="20"/>
      <c r="G16" s="3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9" t="str">
        <f t="shared" si="0"/>
        <v/>
      </c>
      <c r="V16" s="1">
        <v>11</v>
      </c>
      <c r="W16" s="1" t="s">
        <v>36</v>
      </c>
      <c r="X16" s="79"/>
      <c r="Y16" s="22">
        <v>1800</v>
      </c>
    </row>
    <row r="17" spans="1:26">
      <c r="A17" s="85"/>
      <c r="B17" s="21"/>
      <c r="C17" s="21"/>
      <c r="D17" s="21"/>
      <c r="E17" s="20"/>
      <c r="F17" s="20"/>
      <c r="G17" s="3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9" t="str">
        <f t="shared" si="0"/>
        <v/>
      </c>
      <c r="V17" s="1">
        <v>12</v>
      </c>
      <c r="W17" s="1" t="s">
        <v>37</v>
      </c>
      <c r="X17" s="79"/>
      <c r="Y17" s="22">
        <v>500</v>
      </c>
    </row>
    <row r="18" spans="1:26">
      <c r="A18" s="85"/>
      <c r="B18" s="21"/>
      <c r="C18" s="21"/>
      <c r="D18" s="21"/>
      <c r="E18" s="20"/>
      <c r="F18" s="20"/>
      <c r="G18" s="3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9" t="str">
        <f t="shared" si="0"/>
        <v/>
      </c>
      <c r="V18" s="1">
        <v>14</v>
      </c>
      <c r="W18" s="1" t="s">
        <v>33</v>
      </c>
      <c r="X18" s="79"/>
      <c r="Y18" s="22">
        <v>4915</v>
      </c>
    </row>
    <row r="19" spans="1:26">
      <c r="A19" s="85"/>
      <c r="B19" s="21"/>
      <c r="C19" s="21"/>
      <c r="D19" s="21"/>
      <c r="E19" s="20"/>
      <c r="F19" s="20"/>
      <c r="G19" s="37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9" t="str">
        <f t="shared" si="0"/>
        <v/>
      </c>
      <c r="V19" s="1">
        <v>15</v>
      </c>
      <c r="W19" s="1" t="s">
        <v>38</v>
      </c>
      <c r="X19" s="79"/>
      <c r="Y19" s="22">
        <v>5000</v>
      </c>
    </row>
    <row r="20" spans="1:26">
      <c r="A20" s="85"/>
      <c r="B20" s="21"/>
      <c r="C20" s="21"/>
      <c r="D20" s="21"/>
      <c r="E20" s="20"/>
      <c r="F20" s="20"/>
      <c r="G20" s="37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9" t="str">
        <f t="shared" si="0"/>
        <v/>
      </c>
      <c r="V20" s="1">
        <v>18</v>
      </c>
      <c r="W20" s="1" t="s">
        <v>42</v>
      </c>
      <c r="X20" s="79"/>
      <c r="Y20" s="22">
        <v>9800</v>
      </c>
    </row>
    <row r="21" spans="1:26" ht="14.25" thickBot="1">
      <c r="A21" s="86"/>
      <c r="B21" s="27"/>
      <c r="C21" s="28"/>
      <c r="D21" s="28"/>
      <c r="E21" s="29"/>
      <c r="F21" s="29"/>
      <c r="G21" s="3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0" t="str">
        <f>IF(C21="","",T19+SUM(E21:F21)-SUM(H21:S21))</f>
        <v/>
      </c>
      <c r="V21"/>
      <c r="W21"/>
      <c r="X21"/>
    </row>
    <row r="22" spans="1:26" ht="14.25" thickTop="1">
      <c r="A22" s="84" t="s">
        <v>72</v>
      </c>
      <c r="B22" s="26"/>
      <c r="C22" s="21"/>
      <c r="D22" s="21"/>
      <c r="E22" s="20"/>
      <c r="F22" s="20"/>
      <c r="G22" s="37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8" t="str">
        <f>IF(C22="","",SUM(E22:F22)-SUM(G22:S22))</f>
        <v/>
      </c>
      <c r="V22" s="6" t="s">
        <v>80</v>
      </c>
      <c r="W22"/>
      <c r="X22"/>
      <c r="Z22" s="71"/>
    </row>
    <row r="23" spans="1:26">
      <c r="A23" s="85"/>
      <c r="B23" s="25"/>
      <c r="C23" s="21"/>
      <c r="D23" s="21"/>
      <c r="E23" s="20"/>
      <c r="F23" s="20"/>
      <c r="G23" s="3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9" t="str">
        <f>IF(C23="","",T22+SUM(E23:F23)-SUM(G23:S23))</f>
        <v/>
      </c>
      <c r="V23" s="4" t="s">
        <v>0</v>
      </c>
      <c r="W23" s="4" t="s">
        <v>1</v>
      </c>
      <c r="X23" s="4" t="s">
        <v>3</v>
      </c>
      <c r="Y23" s="4" t="s">
        <v>4</v>
      </c>
      <c r="Z23" s="71"/>
    </row>
    <row r="24" spans="1:26">
      <c r="A24" s="85"/>
      <c r="B24" s="25"/>
      <c r="C24" s="21"/>
      <c r="D24" s="21"/>
      <c r="E24" s="20"/>
      <c r="F24" s="20"/>
      <c r="G24" s="3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19" t="str">
        <f t="shared" ref="T24:T35" si="1">IF(C24="","",T23+SUM(E24:F24)-SUM(G24:S24))</f>
        <v/>
      </c>
      <c r="V24" s="1">
        <v>25</v>
      </c>
      <c r="W24" s="1" t="s">
        <v>44</v>
      </c>
      <c r="X24" s="22">
        <v>123456</v>
      </c>
      <c r="Y24" s="22"/>
      <c r="Z24" s="72"/>
    </row>
    <row r="25" spans="1:26">
      <c r="A25" s="85"/>
      <c r="B25" s="25"/>
      <c r="C25" s="21"/>
      <c r="D25" s="21"/>
      <c r="E25" s="20"/>
      <c r="F25" s="20"/>
      <c r="G25" s="3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19" t="str">
        <f t="shared" si="1"/>
        <v/>
      </c>
      <c r="V25" s="1">
        <v>25</v>
      </c>
      <c r="W25" s="1" t="s">
        <v>56</v>
      </c>
      <c r="X25" s="22">
        <v>403730</v>
      </c>
      <c r="Y25" s="22"/>
    </row>
    <row r="26" spans="1:26">
      <c r="A26" s="85"/>
      <c r="B26" s="25"/>
      <c r="C26" s="21"/>
      <c r="D26" s="21"/>
      <c r="E26" s="20"/>
      <c r="F26" s="20"/>
      <c r="G26" s="3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9" t="str">
        <f t="shared" si="1"/>
        <v/>
      </c>
      <c r="V26" s="1">
        <v>25</v>
      </c>
      <c r="W26" s="1" t="s">
        <v>45</v>
      </c>
      <c r="X26" s="79"/>
      <c r="Y26" s="22">
        <v>36240</v>
      </c>
    </row>
    <row r="27" spans="1:26">
      <c r="A27" s="85"/>
      <c r="B27" s="25"/>
      <c r="C27" s="21"/>
      <c r="D27" s="21"/>
      <c r="E27" s="20"/>
      <c r="F27" s="20"/>
      <c r="G27" s="37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19" t="str">
        <f t="shared" si="1"/>
        <v/>
      </c>
      <c r="V27" s="1">
        <v>25</v>
      </c>
      <c r="W27" s="1" t="s">
        <v>46</v>
      </c>
      <c r="X27" s="79"/>
      <c r="Y27" s="22">
        <v>33960</v>
      </c>
    </row>
    <row r="28" spans="1:26">
      <c r="A28" s="85"/>
      <c r="B28" s="25"/>
      <c r="C28" s="21"/>
      <c r="D28" s="21"/>
      <c r="E28" s="20"/>
      <c r="F28" s="20"/>
      <c r="G28" s="37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19" t="str">
        <f t="shared" si="1"/>
        <v/>
      </c>
      <c r="V28" s="1">
        <v>26</v>
      </c>
      <c r="W28" s="1" t="s">
        <v>47</v>
      </c>
      <c r="X28" s="79"/>
      <c r="Y28" s="22">
        <v>120000</v>
      </c>
    </row>
    <row r="29" spans="1:26">
      <c r="A29" s="85"/>
      <c r="B29" s="25"/>
      <c r="C29" s="21"/>
      <c r="D29" s="21"/>
      <c r="E29" s="20"/>
      <c r="F29" s="20"/>
      <c r="G29" s="3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19" t="str">
        <f t="shared" si="1"/>
        <v/>
      </c>
      <c r="V29" s="1">
        <v>26</v>
      </c>
      <c r="W29" s="35" t="s">
        <v>49</v>
      </c>
      <c r="X29" s="79"/>
      <c r="Y29" s="22">
        <v>4200</v>
      </c>
    </row>
    <row r="30" spans="1:26">
      <c r="A30" s="85"/>
      <c r="B30" s="25"/>
      <c r="C30" s="21"/>
      <c r="D30" s="21"/>
      <c r="E30" s="20"/>
      <c r="F30" s="20"/>
      <c r="G30" s="37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19" t="str">
        <f t="shared" si="1"/>
        <v/>
      </c>
      <c r="V30" s="1">
        <v>26</v>
      </c>
      <c r="W30" s="1" t="s">
        <v>58</v>
      </c>
      <c r="X30" s="79"/>
      <c r="Y30" s="22">
        <v>12000</v>
      </c>
    </row>
    <row r="31" spans="1:26">
      <c r="A31" s="85"/>
      <c r="B31" s="25"/>
      <c r="C31" s="21"/>
      <c r="D31" s="21"/>
      <c r="E31" s="20"/>
      <c r="F31" s="20"/>
      <c r="G31" s="37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19" t="str">
        <f t="shared" si="1"/>
        <v/>
      </c>
      <c r="V31" s="1">
        <v>27</v>
      </c>
      <c r="W31" s="1" t="s">
        <v>48</v>
      </c>
      <c r="X31" s="79"/>
      <c r="Y31" s="22">
        <v>75000</v>
      </c>
    </row>
    <row r="32" spans="1:26">
      <c r="A32" s="85"/>
      <c r="B32" s="25"/>
      <c r="C32" s="21"/>
      <c r="D32" s="21"/>
      <c r="E32" s="20"/>
      <c r="F32" s="20"/>
      <c r="G32" s="37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9" t="str">
        <f t="shared" si="1"/>
        <v/>
      </c>
      <c r="V32" s="1">
        <v>8</v>
      </c>
      <c r="W32" s="1" t="s">
        <v>50</v>
      </c>
      <c r="X32" s="79"/>
      <c r="Y32" s="22">
        <v>3500</v>
      </c>
    </row>
    <row r="33" spans="1:27">
      <c r="A33" s="85"/>
      <c r="B33" s="25"/>
      <c r="C33" s="21"/>
      <c r="D33" s="21"/>
      <c r="E33" s="20"/>
      <c r="F33" s="20"/>
      <c r="G33" s="37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19" t="str">
        <f t="shared" si="1"/>
        <v/>
      </c>
      <c r="V33" s="1">
        <v>10</v>
      </c>
      <c r="W33" s="1" t="s">
        <v>51</v>
      </c>
      <c r="X33" s="79"/>
      <c r="Y33" s="22">
        <v>9800</v>
      </c>
    </row>
    <row r="34" spans="1:27">
      <c r="A34" s="85"/>
      <c r="B34" s="25"/>
      <c r="C34" s="21"/>
      <c r="D34" s="21"/>
      <c r="E34" s="20"/>
      <c r="F34" s="20"/>
      <c r="G34" s="37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9" t="str">
        <f t="shared" si="1"/>
        <v/>
      </c>
      <c r="V34" s="1">
        <v>10</v>
      </c>
      <c r="W34" s="1" t="s">
        <v>52</v>
      </c>
      <c r="X34" s="79"/>
      <c r="Y34" s="22">
        <v>10200</v>
      </c>
    </row>
    <row r="35" spans="1:27">
      <c r="A35" s="85"/>
      <c r="B35" s="25"/>
      <c r="C35" s="21"/>
      <c r="D35" s="21"/>
      <c r="E35" s="20"/>
      <c r="F35" s="20"/>
      <c r="G35" s="37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19" t="str">
        <f t="shared" si="1"/>
        <v/>
      </c>
      <c r="U35" s="45"/>
      <c r="V35" s="1">
        <v>15</v>
      </c>
      <c r="W35" s="1" t="s">
        <v>53</v>
      </c>
      <c r="X35" s="79"/>
      <c r="Y35" s="22">
        <v>39500</v>
      </c>
    </row>
    <row r="36" spans="1:27">
      <c r="A36" s="85"/>
      <c r="B36" s="25"/>
      <c r="C36" s="21" t="str">
        <f>IF(月入力!J18="","",月入力!J18)</f>
        <v/>
      </c>
      <c r="D36" s="21" t="str">
        <f>IF(月入力!K18="","",月入力!K18)</f>
        <v/>
      </c>
      <c r="E36" s="20" t="str">
        <f>IF($D36="実収入",月入力!$L18,"")</f>
        <v/>
      </c>
      <c r="F36" s="20" t="str">
        <f>IF($D36="実収入以外の受取",月入力!$L18,"")</f>
        <v/>
      </c>
      <c r="G36" s="37" t="str">
        <f>IF($D36="預貯金→現金",月入力!$M18,"")</f>
        <v/>
      </c>
      <c r="H36" s="20" t="str">
        <f>IF($D36="実支出以外の支払",月入力!$M18,"")</f>
        <v/>
      </c>
      <c r="I36" s="20" t="str">
        <f>IF($D36="税金・社会保障費",月入力!$M18,"")</f>
        <v/>
      </c>
      <c r="J36" s="20" t="str">
        <f>IF($D36="食料",月入力!$M18,"")</f>
        <v/>
      </c>
      <c r="K36" s="20" t="str">
        <f>IF($D36="住居",月入力!$M18,"")</f>
        <v/>
      </c>
      <c r="L36" s="20" t="str">
        <f>IF($D36="光熱・水道",月入力!$M18,"")</f>
        <v/>
      </c>
      <c r="M36" s="20" t="str">
        <f>IF($D36="家具・家事用品",月入力!$M18,"")</f>
        <v/>
      </c>
      <c r="N36" s="20" t="str">
        <f>IF($D36="被服および履物",月入力!M18,"")</f>
        <v/>
      </c>
      <c r="O36" s="20" t="str">
        <f>IF($D36="保健医療",月入力!$M18,"")</f>
        <v/>
      </c>
      <c r="P36" s="20" t="str">
        <f>IF($D36="交通通信",月入力!$M18,"")</f>
        <v/>
      </c>
      <c r="Q36" s="20" t="str">
        <f>IF($D36="教育",月入力!$M18,"")</f>
        <v/>
      </c>
      <c r="R36" s="20" t="str">
        <f>IF($D36="教養娯楽",月入力!$M18,"")</f>
        <v/>
      </c>
      <c r="S36" s="20" t="str">
        <f>IF($D36="その他",月入力!$M18,"")</f>
        <v/>
      </c>
      <c r="T36" s="19" t="str">
        <f>IF(C36="","",T35+SUM(E36:F36)-SUM(H36:S36))</f>
        <v/>
      </c>
      <c r="U36" s="70"/>
      <c r="V36" s="1">
        <v>15</v>
      </c>
      <c r="W36" s="1" t="s">
        <v>54</v>
      </c>
      <c r="X36" s="79"/>
      <c r="Y36" s="22">
        <v>10000</v>
      </c>
    </row>
    <row r="37" spans="1:27" ht="14.25" thickBot="1">
      <c r="A37" s="86"/>
      <c r="B37" s="31"/>
      <c r="C37" s="28" t="str">
        <f>IF(月入力!J19="","",月入力!J19)</f>
        <v/>
      </c>
      <c r="D37" s="28" t="str">
        <f>IF(月入力!K19="","",月入力!K19)</f>
        <v/>
      </c>
      <c r="E37" s="29" t="str">
        <f>IF($D37="実収入",月入力!$L19,"")</f>
        <v/>
      </c>
      <c r="F37" s="29" t="str">
        <f>IF($D37="実収入以外の受取",月入力!$L19,"")</f>
        <v/>
      </c>
      <c r="G37" s="38" t="str">
        <f>IF($D37="預貯金→現金",月入力!$M19,"")</f>
        <v/>
      </c>
      <c r="H37" s="29" t="str">
        <f>IF($D37="実支出以外の支払",月入力!$M19,"")</f>
        <v/>
      </c>
      <c r="I37" s="29" t="str">
        <f>IF($D37="税金・社会保障費",月入力!$M19,"")</f>
        <v/>
      </c>
      <c r="J37" s="29" t="str">
        <f>IF($D37="食料",月入力!$M19,"")</f>
        <v/>
      </c>
      <c r="K37" s="29" t="str">
        <f>IF($D37="住居",月入力!$M19,"")</f>
        <v/>
      </c>
      <c r="L37" s="29" t="str">
        <f>IF($D37="光熱・水道",月入力!$M19,"")</f>
        <v/>
      </c>
      <c r="M37" s="29" t="str">
        <f>IF($D37="家具・家事用品",月入力!$M19,"")</f>
        <v/>
      </c>
      <c r="N37" s="29" t="str">
        <f>IF($D37="被服および履物",月入力!M19,"")</f>
        <v/>
      </c>
      <c r="O37" s="29" t="str">
        <f>IF($D37="保健医療",月入力!$M19,"")</f>
        <v/>
      </c>
      <c r="P37" s="29" t="str">
        <f>IF($D37="交通通信",月入力!$M19,"")</f>
        <v/>
      </c>
      <c r="Q37" s="29" t="str">
        <f>IF($D37="教育",月入力!$M19,"")</f>
        <v/>
      </c>
      <c r="R37" s="29" t="str">
        <f>IF($D37="教養娯楽",月入力!$M19,"")</f>
        <v/>
      </c>
      <c r="S37" s="29" t="str">
        <f>IF($D37="その他",月入力!$M19,"")</f>
        <v/>
      </c>
      <c r="T37" s="30" t="str">
        <f>IF(C37="","",T36+SUM(E37:F37)-SUM(H37:S37))</f>
        <v/>
      </c>
      <c r="U37" s="70"/>
      <c r="V37" s="1">
        <v>20</v>
      </c>
      <c r="W37" s="1" t="s">
        <v>55</v>
      </c>
      <c r="X37" s="79"/>
      <c r="Y37" s="22">
        <v>14500</v>
      </c>
    </row>
    <row r="38" spans="1:27" ht="15" thickTop="1" thickBot="1">
      <c r="A38" s="42"/>
      <c r="B38" s="43"/>
      <c r="C38" s="46" t="s">
        <v>73</v>
      </c>
      <c r="D38" s="43"/>
      <c r="E38" s="44"/>
      <c r="F38" s="44"/>
      <c r="G38" s="49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7"/>
      <c r="U38" s="45"/>
      <c r="AA38" s="78"/>
    </row>
    <row r="39" spans="1:27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V39" s="70" t="s">
        <v>86</v>
      </c>
      <c r="AA39" s="71"/>
    </row>
    <row r="40" spans="1:27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V40" s="4" t="s">
        <v>0</v>
      </c>
      <c r="W40" s="4" t="s">
        <v>1</v>
      </c>
      <c r="X40" s="4" t="s">
        <v>64</v>
      </c>
      <c r="Y40" s="4" t="s">
        <v>4</v>
      </c>
    </row>
    <row r="41" spans="1:27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V41" s="35">
        <v>5</v>
      </c>
      <c r="W41" s="35" t="s">
        <v>59</v>
      </c>
      <c r="X41" s="39">
        <v>1</v>
      </c>
      <c r="Y41" s="40">
        <v>12000</v>
      </c>
    </row>
    <row r="42" spans="1:27">
      <c r="E42" s="10" t="s">
        <v>83</v>
      </c>
    </row>
    <row r="43" spans="1:27" ht="14.25" thickBot="1"/>
    <row r="44" spans="1:27" ht="14.25" thickBot="1">
      <c r="E44" s="101" t="s">
        <v>16</v>
      </c>
      <c r="F44" s="102"/>
      <c r="G44" s="103" t="s">
        <v>17</v>
      </c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5"/>
    </row>
    <row r="45" spans="1:27" ht="47.25" thickTop="1">
      <c r="E45" s="65" t="s">
        <v>19</v>
      </c>
      <c r="F45" s="66" t="s">
        <v>66</v>
      </c>
      <c r="G45" s="67"/>
      <c r="H45" s="66"/>
      <c r="I45" s="66"/>
      <c r="J45" s="68" t="s">
        <v>20</v>
      </c>
      <c r="K45" s="68" t="s">
        <v>21</v>
      </c>
      <c r="L45" s="66" t="s">
        <v>22</v>
      </c>
      <c r="M45" s="66" t="s">
        <v>23</v>
      </c>
      <c r="N45" s="66" t="s">
        <v>24</v>
      </c>
      <c r="O45" s="68" t="s">
        <v>25</v>
      </c>
      <c r="P45" s="68" t="s">
        <v>26</v>
      </c>
      <c r="Q45" s="68" t="s">
        <v>27</v>
      </c>
      <c r="R45" s="68" t="s">
        <v>28</v>
      </c>
      <c r="S45" s="69" t="s">
        <v>29</v>
      </c>
    </row>
    <row r="46" spans="1:27" ht="14.25" thickBot="1">
      <c r="E46" s="62">
        <v>504287</v>
      </c>
      <c r="F46" s="63"/>
      <c r="G46" s="63"/>
      <c r="H46" s="63"/>
      <c r="I46" s="63"/>
      <c r="J46" s="63">
        <v>73205</v>
      </c>
      <c r="K46" s="63">
        <v>20829</v>
      </c>
      <c r="L46" s="63">
        <v>22404</v>
      </c>
      <c r="M46" s="63">
        <v>8398</v>
      </c>
      <c r="N46" s="63">
        <v>17555</v>
      </c>
      <c r="O46" s="63">
        <v>10620</v>
      </c>
      <c r="P46" s="63">
        <v>53104</v>
      </c>
      <c r="Q46" s="63">
        <v>31627</v>
      </c>
      <c r="R46" s="63">
        <v>31894</v>
      </c>
      <c r="S46" s="64">
        <v>96663</v>
      </c>
    </row>
  </sheetData>
  <mergeCells count="11">
    <mergeCell ref="T2:T4"/>
    <mergeCell ref="A5:A21"/>
    <mergeCell ref="A22:A37"/>
    <mergeCell ref="E44:F44"/>
    <mergeCell ref="G44:S44"/>
    <mergeCell ref="A2:A4"/>
    <mergeCell ref="B2:B4"/>
    <mergeCell ref="C2:C3"/>
    <mergeCell ref="D2:D3"/>
    <mergeCell ref="E2:F2"/>
    <mergeCell ref="G2:S2"/>
  </mergeCells>
  <phoneticPr fontId="3"/>
  <printOptions horizontalCentered="1" verticalCentered="1"/>
  <pageMargins left="0.11811023622047245" right="0.11811023622047245" top="0.15748031496062992" bottom="0.15748031496062992" header="0.31496062992125984" footer="0.31496062992125984"/>
  <pageSetup paperSize="12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月入力</vt:lpstr>
      <vt:lpstr>月集計</vt:lpstr>
      <vt:lpstr>グラフ１</vt:lpstr>
      <vt:lpstr>グラフ２</vt:lpstr>
      <vt:lpstr>初期設定</vt:lpstr>
      <vt:lpstr>練習用データ</vt:lpstr>
      <vt:lpstr>手書き練習用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</dc:creator>
  <cp:lastModifiedBy>naka</cp:lastModifiedBy>
  <cp:lastPrinted>2013-01-10T02:53:07Z</cp:lastPrinted>
  <dcterms:created xsi:type="dcterms:W3CDTF">2012-12-02T06:51:13Z</dcterms:created>
  <dcterms:modified xsi:type="dcterms:W3CDTF">2013-11-20T00:41:19Z</dcterms:modified>
</cp:coreProperties>
</file>